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OING BUSINESS\Data function\DB 2020\Website files\DB20 score calculator\"/>
    </mc:Choice>
  </mc:AlternateContent>
  <xr:revisionPtr revIDLastSave="0" documentId="13_ncr:1_{66E493C2-FCE8-482D-9C26-3DC9D03E89C2}" xr6:coauthVersionLast="41" xr6:coauthVersionMax="41" xr10:uidLastSave="{00000000-0000-0000-0000-000000000000}"/>
  <bookViews>
    <workbookView xWindow="-120" yWindow="-120" windowWidth="29040" windowHeight="15840" tabRatio="753" xr2:uid="{00000000-000D-0000-FFFF-FFFF00000000}"/>
  </bookViews>
  <sheets>
    <sheet name="DB20_Score_Calculator" sheetId="16" r:id="rId1"/>
    <sheet name="Economy Names" sheetId="2" state="hidden" r:id="rId2"/>
    <sheet name="Column Names" sheetId="3" state="hidden" r:id="rId3"/>
    <sheet name="Labels" sheetId="5" state="hidden" r:id="rId4"/>
    <sheet name="Topic Names" sheetId="4" state="hidden" r:id="rId5"/>
  </sheets>
  <definedNames>
    <definedName name="_xlnm._FilterDatabase" localSheetId="0" hidden="1">DB20_Score_Calculator!$A$12:$ES$224</definedName>
    <definedName name="_xlnm._FilterDatabase" localSheetId="1" hidden="1">'Economy Names'!$A$1:$L$213</definedName>
    <definedName name="by">#REF!</definedName>
    <definedName name="Z_01670FF7_1AD5_413F_AA0E_0EB92270E4E0_.wvu.Cols" localSheetId="0" hidden="1">DB20_Score_Calculator!#REF!</definedName>
    <definedName name="Z_01670FF7_1AD5_413F_AA0E_0EB92270E4E0_.wvu.FilterData" localSheetId="0" hidden="1">DB20_Score_Calculator!$B$12:$AK$12</definedName>
    <definedName name="Z_01670FF7_1AD5_413F_AA0E_0EB92270E4E0_.wvu.Rows" localSheetId="0" hidden="1">DB20_Score_Calculator!$10:$10,DB20_Score_Calculator!#REF!</definedName>
    <definedName name="Z_189AA3A3_E7F6_4F73_9681_D846A835EFFC_.wvu.FilterData" localSheetId="0" hidden="1">DB20_Score_Calculator!$B$12:$AK$12</definedName>
    <definedName name="Z_189AA3A3_E7F6_4F73_9681_D846A835EFFC_.wvu.Rows" localSheetId="0" hidden="1">DB20_Score_Calculator!$10:$10,DB20_Score_Calculator!#REF!</definedName>
    <definedName name="Z_3F2EE6D6_D722_4FD4_860F_38562C7DBB90_.wvu.Cols" localSheetId="0" hidden="1">DB20_Score_Calculator!#REF!</definedName>
    <definedName name="Z_3F2EE6D6_D722_4FD4_860F_38562C7DBB90_.wvu.FilterData" localSheetId="0" hidden="1">DB20_Score_Calculator!$B$12:$AK$12</definedName>
    <definedName name="Z_3F2EE6D6_D722_4FD4_860F_38562C7DBB90_.wvu.Rows" localSheetId="0" hidden="1">DB20_Score_Calculator!$10:$10,DB20_Score_Calculator!#REF!</definedName>
    <definedName name="Z_4A0115D6_6D39_4E07_BD9E_53C4D488A31B_.wvu.FilterData" localSheetId="0" hidden="1">DB20_Score_Calculator!$A$12:$EG$201</definedName>
    <definedName name="Z_55CB2F9C_2357_428D_852E_18ACB181BD79_.wvu.FilterData" localSheetId="1" hidden="1">'Economy Names'!$A$1:$K$213</definedName>
    <definedName name="Z_55CB2F9C_2357_428D_852E_18ACB181BD79_.wvu.Rows" localSheetId="0" hidden="1">DB20_Score_Calculator!$2:$6,DB20_Score_Calculator!$10:$10,DB20_Score_Calculator!#REF!,DB20_Score_Calculator!$226:$226,DB20_Score_Calculator!$228:$249</definedName>
    <definedName name="Z_5BA0D0CF_C1A3_4E1D_A399_88BE55D18A96_.wvu.FilterData" localSheetId="1" hidden="1">'Economy Names'!$A$1:$H$213</definedName>
    <definedName name="Z_71F4B2F0_DD2A_4B15_9272_BEAAA24B17FE_.wvu.Cols" localSheetId="0" hidden="1">DB20_Score_Calculator!#REF!</definedName>
    <definedName name="Z_71F4B2F0_DD2A_4B15_9272_BEAAA24B17FE_.wvu.FilterData" localSheetId="0" hidden="1">DB20_Score_Calculator!$B$12:$AK$12</definedName>
    <definedName name="Z_71F4B2F0_DD2A_4B15_9272_BEAAA24B17FE_.wvu.Rows" localSheetId="0" hidden="1">DB20_Score_Calculator!$10:$10,DB20_Score_Calculator!#REF!</definedName>
    <definedName name="Z_9D9106E9_2FEF_444D_BF01_642D5A3D45AF_.wvu.Cols" localSheetId="0" hidden="1">DB20_Score_Calculator!#REF!</definedName>
    <definedName name="Z_9D9106E9_2FEF_444D_BF01_642D5A3D45AF_.wvu.FilterData" localSheetId="0" hidden="1">DB20_Score_Calculator!$B$12:$AK$12</definedName>
    <definedName name="Z_9D9106E9_2FEF_444D_BF01_642D5A3D45AF_.wvu.Rows" localSheetId="0" hidden="1">DB20_Score_Calculator!$10:$10,DB20_Score_Calculator!#REF!</definedName>
    <definedName name="Z_9E112B76_9E3F_4F62_A06D_3E0CA850ED2E_.wvu.Cols" localSheetId="0" hidden="1">DB20_Score_Calculator!#REF!</definedName>
    <definedName name="Z_9E112B76_9E3F_4F62_A06D_3E0CA850ED2E_.wvu.FilterData" localSheetId="0" hidden="1">DB20_Score_Calculator!$B$12:$AK$12</definedName>
    <definedName name="Z_9E112B76_9E3F_4F62_A06D_3E0CA850ED2E_.wvu.Rows" localSheetId="0" hidden="1">DB20_Score_Calculator!$10:$10,DB20_Score_Calculator!#REF!</definedName>
    <definedName name="Z_A79DB5F5_D22C_48B3_A03F_F2E4D0C3D777_.wvu.FilterData" localSheetId="0" hidden="1">DB20_Score_Calculator!$B$12:$AK$12</definedName>
    <definedName name="Z_A79DB5F5_D22C_48B3_A03F_F2E4D0C3D777_.wvu.Rows" localSheetId="0" hidden="1">DB20_Score_Calculator!$10:$10,DB20_Score_Calculator!#REF!</definedName>
    <definedName name="Z_A848935D_BDA4_445A_B454_3C77CF534130_.wvu.FilterData" localSheetId="0" hidden="1">DB20_Score_Calculator!$A$12:$EI$224</definedName>
    <definedName name="Z_AA85259B_10B5_4B8E_8F31_C17329420DD4_.wvu.FilterData" localSheetId="0" hidden="1">DB20_Score_Calculator!$A$12:$EI$224</definedName>
    <definedName name="Z_B46E4585_2C1A_4E77_85D9_2C48DC21844B_.wvu.Cols" localSheetId="0" hidden="1">DB20_Score_Calculator!#REF!</definedName>
    <definedName name="Z_B46E4585_2C1A_4E77_85D9_2C48DC21844B_.wvu.FilterData" localSheetId="0" hidden="1">DB20_Score_Calculator!$B$12:$AK$12</definedName>
    <definedName name="Z_B46E4585_2C1A_4E77_85D9_2C48DC21844B_.wvu.Rows" localSheetId="0" hidden="1">DB20_Score_Calculator!$10:$10,DB20_Score_Calculator!#REF!</definedName>
    <definedName name="Z_B82D09A7_D073_468F_B685_F6C740D7F32D_.wvu.FilterData" localSheetId="0" hidden="1">DB20_Score_Calculator!$A$12:$EI$224</definedName>
    <definedName name="Z_BEB5729E_ADAC_43EA_B732_E0C0FBFCA542_.wvu.FilterData" localSheetId="0" hidden="1">DB20_Score_Calculator!$A$12:$EI$224</definedName>
    <definedName name="Z_C3ADE610_C206_49F4_B242_CAFF05FAF998_.wvu.FilterData" localSheetId="0" hidden="1">DB20_Score_Calculator!$A$12:$EI$224</definedName>
    <definedName name="Z_CA2D4ED2_3B56_4FCC_A2C5_F12419775B91_.wvu.FilterData" localSheetId="0" hidden="1">DB20_Score_Calculator!$B$12:$AK$12</definedName>
    <definedName name="Z_CA2D4ED2_3B56_4FCC_A2C5_F12419775B91_.wvu.Rows" localSheetId="0" hidden="1">DB20_Score_Calculator!$10:$10,DB20_Score_Calculator!#REF!</definedName>
    <definedName name="Z_CEB959CA_CDB3_408C_8F2D_069E2B7E298F_.wvu.Cols" localSheetId="0" hidden="1">DB20_Score_Calculator!$A:$A,DB20_Score_Calculator!$EM:$EN,DB20_Score_Calculator!$D:$D,DB20_Score_Calculator!$F:$F,DB20_Score_Calculator!$H:$H,DB20_Score_Calculator!$P:$R,DB20_Score_Calculator!$V:$V,DB20_Score_Calculator!$X:$X,DB20_Score_Calculator!$Z:$AD,DB20_Score_Calculator!$AH:$AH,DB20_Score_Calculator!$AJ:$AJ,DB20_Score_Calculator!$AL:$AP,DB20_Score_Calculator!$AT:$AT,DB20_Score_Calculator!$AV:$AV,DB20_Score_Calculator!$AX:$BB,DB20_Score_Calculator!#REF!,DB20_Score_Calculator!#REF!,DB20_Score_Calculator!$BH:$BI,DB20_Score_Calculator!#REF!,DB20_Score_Calculator!#REF!,DB20_Score_Calculator!#REF!,DB20_Score_Calculator!$BM:$BM,DB20_Score_Calculator!#REF!,DB20_Score_Calculator!#REF!,DB20_Score_Calculator!#REF!,DB20_Score_Calculator!$BS:$BS,DB20_Score_Calculator!$BY:$BZ,DB20_Score_Calculator!$CD:$CD,DB20_Score_Calculator!$CF:$CF,DB20_Score_Calculator!$CH:$CS,DB20_Score_Calculator!$CW:$CW,DB20_Score_Calculator!$CY:$CY,DB20_Score_Calculator!$DA:$DA,DB20_Score_Calculator!$DC:$DC,DB20_Score_Calculator!$DE:$DE,DB20_Score_Calculator!$DG:$DM,DB20_Score_Calculator!$DU:$DU,DB20_Score_Calculator!$DQ:$DQ,DB20_Score_Calculator!$DS:$DW,DB20_Score_Calculator!$EA:$EA,DB20_Score_Calculator!$EC:$EE,DB20_Score_Calculator!$EH:$EJ</definedName>
    <definedName name="Z_CEB959CA_CDB3_408C_8F2D_069E2B7E298F_.wvu.FilterData" localSheetId="0" hidden="1">DB20_Score_Calculator!$A$12:$EI$224</definedName>
    <definedName name="Z_CEB959CA_CDB3_408C_8F2D_069E2B7E298F_.wvu.FilterData" localSheetId="1" hidden="1">'Economy Names'!$A$1:$H$213</definedName>
    <definedName name="Z_CEB959CA_CDB3_408C_8F2D_069E2B7E298F_.wvu.Rows" localSheetId="0" hidden="1">DB20_Score_Calculator!$2:$5,DB20_Score_Calculator!$11:$11</definedName>
    <definedName name="Z_D4D8C67A_F3EF_4695_9CC4_23D3171F3E37_.wvu.FilterData" localSheetId="0" hidden="1">DB20_Score_Calculator!$A$12:$EG$201</definedName>
    <definedName name="Z_D6C4D851_DE06_41FC_A236_F9F5518E4AC0_.wvu.Cols" localSheetId="0" hidden="1">DB20_Score_Calculator!#REF!</definedName>
    <definedName name="Z_D6C4D851_DE06_41FC_A236_F9F5518E4AC0_.wvu.FilterData" localSheetId="0" hidden="1">DB20_Score_Calculator!$B$12:$AK$12</definedName>
    <definedName name="Z_D6C4D851_DE06_41FC_A236_F9F5518E4AC0_.wvu.Rows" localSheetId="0" hidden="1">DB20_Score_Calculator!$10:$10,DB20_Score_Calculator!#REF!</definedName>
    <definedName name="Z_E6442CB7_8B4C_477F_B3E7_6AAF3CC03E15_.wvu.Cols" localSheetId="0" hidden="1">DB20_Score_Calculator!#REF!</definedName>
    <definedName name="Z_E6442CB7_8B4C_477F_B3E7_6AAF3CC03E15_.wvu.FilterData" localSheetId="0" hidden="1">DB20_Score_Calculator!$B$12:$AK$12</definedName>
    <definedName name="Z_E6442CB7_8B4C_477F_B3E7_6AAF3CC03E15_.wvu.Rows" localSheetId="0" hidden="1">DB20_Score_Calculator!$10:$10,DB20_Score_Calculator!#REF!</definedName>
    <definedName name="Z_FBB14C4B_1DE6_4176_9B9F_EFC998FB2B3E_.wvu.FilterData" localSheetId="0" hidden="1">DB20_Score_Calculator!$A$12:$EI$224</definedName>
    <definedName name="Z_FF3D48B0_3E01_423D_AB76_3EF77761A512_.wvu.FilterData" localSheetId="0" hidden="1">DB20_Score_Calculator!$A$12:$EI$224</definedName>
  </definedNames>
  <calcPr calcId="191029"/>
  <customWorkbookViews>
    <customWorkbookView name="Jiyeon Chang - Personal View" guid="{55CB2F9C-2357-428D-852E-18ACB181BD79}" mergeInterval="0" personalView="1" maximized="1" windowWidth="1916" windowHeight="855" activeSheetId="1"/>
    <customWorkbookView name="Hashim Zia - Personal View" guid="{CA2D4ED2-3B56-4FCC-A2C5-F12419775B91}" mergeInterval="0" personalView="1" maximized="1" windowWidth="1916" windowHeight="815" activeSheetId="1" showComments="commIndAndComment"/>
    <customWorkbookView name="Graeme Littler - Personal View" guid="{A79DB5F5-D22C-48B3-A03F-F2E4D0C3D777}" mergeInterval="0" personalView="1" maximized="1" xWindow="1" yWindow="1" windowWidth="1434" windowHeight="746" activeSheetId="1"/>
    <customWorkbookView name="wb341634 - Personal View" guid="{3F2EE6D6-D722-4FD4-860F-38562C7DBB90}" mergeInterval="0" personalView="1" maximized="1" xWindow="1" yWindow="1" windowWidth="1262" windowHeight="509" activeSheetId="3"/>
    <customWorkbookView name="WB376695 - Personal View" guid="{9E112B76-9E3F-4F62-A06D-3E0CA850ED2E}" mergeInterval="0" personalView="1" maximized="1" xWindow="1" yWindow="1" windowWidth="1264" windowHeight="538" activeSheetId="3"/>
    <customWorkbookView name="wb322549 - Personal View" guid="{71F4B2F0-DD2A-4B15-9272-BEAAA24B17FE}" mergeInterval="0" personalView="1" maximized="1" xWindow="1" yWindow="1" windowWidth="1276" windowHeight="674" activeSheetId="3"/>
    <customWorkbookView name="MCarvalho1 - Personal View" guid="{9D9106E9-2FEF-444D-BF01-642D5A3D45AF}" mergeInterval="0" personalView="1" maximized="1" xWindow="1" yWindow="1" windowWidth="1436" windowHeight="649" activeSheetId="3"/>
    <customWorkbookView name="wb328765 - Personal View" guid="{D6C4D851-DE06-41FC-A236-F9F5518E4AC0}" mergeInterval="0" personalView="1" maximized="1" xWindow="1" yWindow="1" windowWidth="1276" windowHeight="774" activeSheetId="3"/>
    <customWorkbookView name="wb315091 - Personal View" guid="{01670FF7-1AD5-413F-AA0E-0EB92270E4E0}" mergeInterval="0" personalView="1" maximized="1" xWindow="1" yWindow="1" windowWidth="1253" windowHeight="696" activeSheetId="1" showComments="commIndAndComment"/>
    <customWorkbookView name="abaquerofranco - Personal View" guid="{B46E4585-2C1A-4E77-85D9-2C48DC21844B}" mergeInterval="0" personalView="1" maximized="1" xWindow="1" yWindow="1" windowWidth="1280" windowHeight="774" activeSheetId="1"/>
    <customWorkbookView name="wb249358 - Personal View" guid="{E6442CB7-8B4C-477F-B3E7-6AAF3CC03E15}" mergeInterval="0" personalView="1" maximized="1" xWindow="1" yWindow="1" windowWidth="1280" windowHeight="794" activeSheetId="1"/>
    <customWorkbookView name="Frederic Meunier - Personal View" guid="{189AA3A3-E7F6-4F73-9681-D846A835EFFC}" mergeInterval="0" personalView="1" maximized="1" windowWidth="1916" windowHeight="687" activeSheetId="1"/>
    <customWorkbookView name="Laura Sagnori Diniz - Personal View" guid="{CEB959CA-CDB3-408C-8F2D-069E2B7E298F}" mergeInterval="0" personalView="1" maximized="1" windowWidth="1916" windowHeight="8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G26" i="16" l="1"/>
  <c r="BG27" i="16"/>
  <c r="BG38" i="16"/>
  <c r="BG39" i="16"/>
  <c r="BG52" i="16"/>
  <c r="BG53" i="16"/>
  <c r="BG95" i="16"/>
  <c r="BG96" i="16"/>
  <c r="BG98" i="16"/>
  <c r="BG99" i="16"/>
  <c r="BG107" i="16"/>
  <c r="BG108" i="16"/>
  <c r="BG135" i="16"/>
  <c r="BG136" i="16"/>
  <c r="BG151" i="16"/>
  <c r="BG152" i="16"/>
  <c r="BG157" i="16"/>
  <c r="BG158" i="16"/>
  <c r="BG171" i="16"/>
  <c r="BG172" i="16"/>
  <c r="BG214" i="16"/>
  <c r="BG215" i="16"/>
  <c r="BG13" i="16"/>
  <c r="BG14" i="16"/>
  <c r="BG15" i="16"/>
  <c r="BG16" i="16"/>
  <c r="BG17" i="16"/>
  <c r="BG18" i="16"/>
  <c r="BG19" i="16"/>
  <c r="BG20" i="16"/>
  <c r="BG21" i="16"/>
  <c r="BG22" i="16"/>
  <c r="BG23" i="16"/>
  <c r="BG24" i="16"/>
  <c r="BG28" i="16"/>
  <c r="BG29" i="16"/>
  <c r="BG30" i="16"/>
  <c r="BG31" i="16"/>
  <c r="BG32" i="16"/>
  <c r="BG33" i="16"/>
  <c r="BG34" i="16"/>
  <c r="BG35" i="16"/>
  <c r="BG36" i="16"/>
  <c r="BG40" i="16"/>
  <c r="BG41" i="16"/>
  <c r="BG42" i="16"/>
  <c r="BG43" i="16"/>
  <c r="BG44" i="16"/>
  <c r="BG45" i="16"/>
  <c r="BG46" i="16"/>
  <c r="BG47" i="16"/>
  <c r="BG48" i="16"/>
  <c r="BG49" i="16"/>
  <c r="BG50" i="16"/>
  <c r="BG54" i="16"/>
  <c r="BG55" i="16"/>
  <c r="BG56" i="16"/>
  <c r="BG57" i="16"/>
  <c r="BG58" i="16"/>
  <c r="BG59" i="16"/>
  <c r="BG60" i="16"/>
  <c r="BG61" i="16"/>
  <c r="BG62" i="16"/>
  <c r="BG63" i="16"/>
  <c r="BG64" i="16"/>
  <c r="BG65" i="16"/>
  <c r="BG66" i="16"/>
  <c r="BG67" i="16"/>
  <c r="BG68" i="16"/>
  <c r="BG69" i="16"/>
  <c r="BG70" i="16"/>
  <c r="BG71" i="16"/>
  <c r="BG72" i="16"/>
  <c r="BG73" i="16"/>
  <c r="BG74" i="16"/>
  <c r="BG75" i="16"/>
  <c r="BG76" i="16"/>
  <c r="BG77" i="16"/>
  <c r="BG78" i="16"/>
  <c r="BG79" i="16"/>
  <c r="BG80" i="16"/>
  <c r="BG81" i="16"/>
  <c r="BG82" i="16"/>
  <c r="BG83" i="16"/>
  <c r="BG84" i="16"/>
  <c r="BG85" i="16"/>
  <c r="BG86" i="16"/>
  <c r="BG87" i="16"/>
  <c r="BG88" i="16"/>
  <c r="BG89" i="16"/>
  <c r="BG90" i="16"/>
  <c r="BG91" i="16"/>
  <c r="BG92" i="16"/>
  <c r="BG93" i="16"/>
  <c r="BG100" i="16"/>
  <c r="BG101" i="16"/>
  <c r="BG102" i="16"/>
  <c r="BG103" i="16"/>
  <c r="BG104" i="16"/>
  <c r="BG105" i="16"/>
  <c r="BG109" i="16"/>
  <c r="BG110" i="16"/>
  <c r="BG111" i="16"/>
  <c r="BG112" i="16"/>
  <c r="BG113" i="16"/>
  <c r="BG114" i="16"/>
  <c r="BG115" i="16"/>
  <c r="BG116" i="16"/>
  <c r="BG117" i="16"/>
  <c r="BG118" i="16"/>
  <c r="BG119" i="16"/>
  <c r="BG120" i="16"/>
  <c r="BG121" i="16"/>
  <c r="BG122" i="16"/>
  <c r="BG123" i="16"/>
  <c r="BG124" i="16"/>
  <c r="BG125" i="16"/>
  <c r="BG126" i="16"/>
  <c r="BG127" i="16"/>
  <c r="BG128" i="16"/>
  <c r="BG129" i="16"/>
  <c r="BG130" i="16"/>
  <c r="BG131" i="16"/>
  <c r="BG132" i="16"/>
  <c r="BG133" i="16"/>
  <c r="BG137" i="16"/>
  <c r="BG138" i="16"/>
  <c r="BG139" i="16"/>
  <c r="BG140" i="16"/>
  <c r="BG141" i="16"/>
  <c r="BG142" i="16"/>
  <c r="BG143" i="16"/>
  <c r="BG144" i="16"/>
  <c r="BG145" i="16"/>
  <c r="BG146" i="16"/>
  <c r="BG147" i="16"/>
  <c r="BG148" i="16"/>
  <c r="BG149" i="16"/>
  <c r="BG153" i="16"/>
  <c r="BG154" i="16"/>
  <c r="BG155" i="16"/>
  <c r="BG159" i="16"/>
  <c r="BG160" i="16"/>
  <c r="BG161" i="16"/>
  <c r="BG162" i="16"/>
  <c r="BG163" i="16"/>
  <c r="BG164" i="16"/>
  <c r="BG165" i="16"/>
  <c r="BG166" i="16"/>
  <c r="BG167" i="16"/>
  <c r="BG168" i="16"/>
  <c r="BG169" i="16"/>
  <c r="BG173" i="16"/>
  <c r="BG174" i="16"/>
  <c r="BG175" i="16"/>
  <c r="BG176" i="16"/>
  <c r="BG177" i="16"/>
  <c r="BG178" i="16"/>
  <c r="BG179" i="16"/>
  <c r="BG180" i="16"/>
  <c r="BG181" i="16"/>
  <c r="BG182" i="16"/>
  <c r="BG183" i="16"/>
  <c r="BG184" i="16"/>
  <c r="BG185" i="16"/>
  <c r="BG186" i="16"/>
  <c r="BG187" i="16"/>
  <c r="BG188" i="16"/>
  <c r="BG189" i="16"/>
  <c r="BG190" i="16"/>
  <c r="BG191" i="16"/>
  <c r="BG192" i="16"/>
  <c r="BG193" i="16"/>
  <c r="BG194" i="16"/>
  <c r="BG195" i="16"/>
  <c r="BG196" i="16"/>
  <c r="BG197" i="16"/>
  <c r="BG198" i="16"/>
  <c r="BG199" i="16"/>
  <c r="BG200" i="16"/>
  <c r="BG201" i="16"/>
  <c r="BG202" i="16"/>
  <c r="BG203" i="16"/>
  <c r="BG204" i="16"/>
  <c r="BG205" i="16"/>
  <c r="BG206" i="16"/>
  <c r="BG207" i="16"/>
  <c r="BG208" i="16"/>
  <c r="BG209" i="16"/>
  <c r="BG210" i="16"/>
  <c r="BG211" i="16"/>
  <c r="BG212" i="16"/>
  <c r="BG216" i="16"/>
  <c r="BG217" i="16"/>
  <c r="BG218" i="16"/>
  <c r="BG219" i="16"/>
  <c r="BG220" i="16"/>
  <c r="BG221" i="16"/>
  <c r="BG222" i="16"/>
  <c r="BG223" i="16"/>
  <c r="BG224" i="16"/>
  <c r="BE25" i="16"/>
  <c r="BF25" i="16"/>
  <c r="BE37" i="16"/>
  <c r="BF37" i="16"/>
  <c r="BF51" i="16"/>
  <c r="BE51" i="16"/>
  <c r="BE97" i="16"/>
  <c r="BE106" i="16"/>
  <c r="BF106" i="16"/>
  <c r="BE134" i="16"/>
  <c r="BF134" i="16"/>
  <c r="BE156" i="16"/>
  <c r="BE170" i="16"/>
  <c r="BF170" i="16"/>
  <c r="BE213" i="16"/>
  <c r="BF213" i="16"/>
  <c r="BG51" i="16" l="1"/>
  <c r="BG134" i="16"/>
  <c r="BG170" i="16"/>
  <c r="BG213" i="16"/>
  <c r="BG37" i="16"/>
  <c r="BG106" i="16"/>
  <c r="BG25" i="16"/>
  <c r="BE94" i="16"/>
  <c r="BF156" i="16"/>
  <c r="BG156" i="16" s="1"/>
  <c r="BF97" i="16"/>
  <c r="BG97" i="16" s="1"/>
  <c r="BF150" i="16"/>
  <c r="BE150" i="16"/>
  <c r="BF94" i="16"/>
  <c r="BG150" i="16" l="1"/>
  <c r="BG94" i="16"/>
  <c r="B1" i="16" l="1"/>
  <c r="C1" i="16" s="1"/>
  <c r="D1" i="16" s="1"/>
  <c r="E1" i="16" s="1"/>
  <c r="F1" i="16" s="1"/>
  <c r="G1" i="16" s="1"/>
  <c r="H1" i="16" s="1"/>
  <c r="I1" i="16" s="1"/>
  <c r="J1" i="16" s="1"/>
  <c r="K1" i="16" s="1"/>
  <c r="L1" i="16" s="1"/>
  <c r="M1" i="16" s="1"/>
  <c r="N1" i="16" s="1"/>
  <c r="O1" i="16" s="1"/>
  <c r="P1" i="16" s="1"/>
  <c r="Q1" i="16" s="1"/>
  <c r="R1" i="16" s="1"/>
  <c r="S1" i="16" s="1"/>
  <c r="T1" i="16" s="1"/>
  <c r="U1" i="16" s="1"/>
  <c r="V1" i="16" s="1"/>
  <c r="W1" i="16" s="1"/>
  <c r="X1" i="16" s="1"/>
  <c r="Y1" i="16" s="1"/>
  <c r="Z1" i="16" s="1"/>
  <c r="AA1" i="16" s="1"/>
  <c r="AB1" i="16" s="1"/>
  <c r="AC1" i="16" s="1"/>
  <c r="AD1" i="16" s="1"/>
  <c r="AE1" i="16" s="1"/>
  <c r="AF1" i="16" s="1"/>
  <c r="AG1" i="16" s="1"/>
  <c r="AH1" i="16" s="1"/>
  <c r="AI1" i="16" s="1"/>
  <c r="AJ1" i="16" s="1"/>
  <c r="AK1" i="16" s="1"/>
  <c r="AL1" i="16" s="1"/>
  <c r="AM1" i="16" s="1"/>
  <c r="AN1" i="16" s="1"/>
  <c r="AO1" i="16" s="1"/>
  <c r="AP1" i="16" s="1"/>
  <c r="AQ1" i="16" s="1"/>
  <c r="AR1" i="16" s="1"/>
  <c r="AS1" i="16" s="1"/>
  <c r="AT1" i="16" s="1"/>
  <c r="AU1" i="16" s="1"/>
  <c r="AV1" i="16" s="1"/>
  <c r="AW1" i="16" s="1"/>
  <c r="AX1" i="16" s="1"/>
  <c r="AY1" i="16" s="1"/>
  <c r="AZ1" i="16" s="1"/>
  <c r="BA1" i="16" s="1"/>
  <c r="BB1" i="16" s="1"/>
  <c r="BC1" i="16" s="1"/>
  <c r="BD1" i="16" s="1"/>
  <c r="BE1" i="16" s="1"/>
  <c r="BF1" i="16" s="1"/>
  <c r="BG1" i="16" s="1"/>
  <c r="BH1" i="16" s="1"/>
  <c r="BI1" i="16" s="1"/>
  <c r="BJ1" i="16" s="1"/>
  <c r="BK1" i="16" s="1"/>
  <c r="BL1" i="16" s="1"/>
  <c r="BM1" i="16" s="1"/>
  <c r="BN1" i="16" s="1"/>
  <c r="BO1" i="16" s="1"/>
  <c r="BP1" i="16" s="1"/>
  <c r="BQ1" i="16" s="1"/>
  <c r="BR1" i="16" s="1"/>
  <c r="BS1" i="16" s="1"/>
  <c r="BT1" i="16" s="1"/>
  <c r="BU1" i="16" s="1"/>
  <c r="BV1" i="16" s="1"/>
  <c r="BW1" i="16" s="1"/>
  <c r="BX1" i="16" s="1"/>
  <c r="BY1" i="16" s="1"/>
  <c r="BZ1" i="16" s="1"/>
  <c r="CA1" i="16" s="1"/>
  <c r="CB1" i="16" s="1"/>
  <c r="CC1" i="16" s="1"/>
  <c r="CD1" i="16" s="1"/>
  <c r="CE1" i="16" s="1"/>
  <c r="CF1" i="16" s="1"/>
  <c r="CG1" i="16" s="1"/>
  <c r="CH1" i="16" s="1"/>
  <c r="CI1" i="16" s="1"/>
  <c r="CJ1" i="16" s="1"/>
  <c r="CK1" i="16" s="1"/>
  <c r="CL1" i="16" s="1"/>
  <c r="CM1" i="16" s="1"/>
  <c r="CN1" i="16" s="1"/>
  <c r="CO1" i="16" s="1"/>
  <c r="CP1" i="16" s="1"/>
  <c r="CQ1" i="16" s="1"/>
  <c r="CR1" i="16" s="1"/>
  <c r="CS1" i="16" s="1"/>
  <c r="CT1" i="16" s="1"/>
  <c r="CU1" i="16" s="1"/>
  <c r="CV1" i="16" s="1"/>
  <c r="CW1" i="16" s="1"/>
  <c r="CX1" i="16" s="1"/>
  <c r="CY1" i="16" s="1"/>
  <c r="CZ1" i="16" s="1"/>
  <c r="DA1" i="16" s="1"/>
  <c r="DB1" i="16" s="1"/>
  <c r="DC1" i="16" s="1"/>
  <c r="DD1" i="16" s="1"/>
  <c r="DE1" i="16" s="1"/>
  <c r="DF1" i="16" s="1"/>
  <c r="DG1" i="16" s="1"/>
  <c r="DH1" i="16" s="1"/>
  <c r="DI1" i="16" s="1"/>
  <c r="DJ1" i="16" s="1"/>
  <c r="DK1" i="16" s="1"/>
  <c r="DL1" i="16" s="1"/>
  <c r="DM1" i="16" s="1"/>
  <c r="DN1" i="16" s="1"/>
  <c r="DO1" i="16" s="1"/>
  <c r="DT1" i="16" s="1"/>
  <c r="DU1" i="16" s="1"/>
  <c r="DP1" i="16" s="1"/>
  <c r="DQ1" i="16" s="1"/>
  <c r="DR1" i="16" s="1"/>
  <c r="DS1" i="16" s="1"/>
  <c r="DV1" i="16" s="1"/>
  <c r="DW1" i="16" s="1"/>
  <c r="DX1" i="16" s="1"/>
  <c r="DY1" i="16" s="1"/>
  <c r="DZ1" i="16" s="1"/>
  <c r="EA1" i="16" s="1"/>
  <c r="EB1" i="16" s="1"/>
  <c r="EC1" i="16" s="1"/>
  <c r="ED1" i="16" s="1"/>
  <c r="EE1" i="16" s="1"/>
  <c r="EF1" i="16" s="1"/>
  <c r="EG1" i="16" s="1"/>
  <c r="EH1" i="16" s="1"/>
  <c r="EI1" i="16" s="1"/>
  <c r="EJ1" i="16" s="1"/>
  <c r="EK1" i="16" s="1"/>
  <c r="EL1" i="16" s="1"/>
  <c r="EM1" i="16" s="1"/>
  <c r="EN1" i="16" s="1"/>
  <c r="EO1" i="16" s="1"/>
  <c r="EP1" i="16" s="1"/>
  <c r="EQ1" i="16" s="1"/>
  <c r="ER1" i="16" s="1"/>
  <c r="ES1" i="16" s="1"/>
  <c r="DH5" i="16"/>
  <c r="B14" i="16" l="1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13" i="16"/>
  <c r="EB5" i="16" l="1"/>
  <c r="DZ5" i="16"/>
  <c r="DR5" i="16"/>
  <c r="DP5" i="16"/>
  <c r="DT5" i="16"/>
  <c r="DJ5" i="16"/>
  <c r="DD5" i="16"/>
  <c r="DF5" i="16"/>
  <c r="CZ5" i="16"/>
  <c r="DB5" i="16"/>
  <c r="CV5" i="16"/>
  <c r="CX5" i="16"/>
  <c r="CV12" i="16"/>
  <c r="CX12" i="16"/>
  <c r="CZ12" i="16"/>
  <c r="DB12" i="16"/>
  <c r="DD12" i="16"/>
  <c r="DF12" i="16"/>
  <c r="DH12" i="16"/>
  <c r="DJ12" i="16"/>
  <c r="DN12" i="16"/>
  <c r="DO12" i="16"/>
  <c r="CO5" i="16" l="1"/>
  <c r="CM5" i="16"/>
  <c r="CK5" i="16"/>
  <c r="CI5" i="16"/>
  <c r="CG5" i="16"/>
  <c r="CE5" i="16"/>
  <c r="CC5" i="16"/>
  <c r="BX5" i="16"/>
  <c r="BV5" i="16"/>
  <c r="BT5" i="16"/>
  <c r="BR5" i="16"/>
  <c r="BP5" i="16"/>
  <c r="BN5" i="16"/>
  <c r="BL5" i="16"/>
  <c r="BG5" i="16" l="1"/>
  <c r="BF5" i="16"/>
  <c r="BE5" i="16"/>
  <c r="AY5" i="16"/>
  <c r="AW5" i="16"/>
  <c r="AU5" i="16"/>
  <c r="AS5" i="16"/>
  <c r="BH25" i="16" l="1"/>
  <c r="BH37" i="16"/>
  <c r="BH97" i="16"/>
  <c r="BH106" i="16"/>
  <c r="BH213" i="16"/>
  <c r="BH134" i="16"/>
  <c r="BH156" i="16"/>
  <c r="BH51" i="16"/>
  <c r="BH170" i="16"/>
  <c r="BH150" i="16"/>
  <c r="BH94" i="16"/>
  <c r="BH207" i="16"/>
  <c r="BH128" i="16"/>
  <c r="BH203" i="16"/>
  <c r="BH127" i="16"/>
  <c r="BH21" i="16"/>
  <c r="BH180" i="16"/>
  <c r="BH221" i="16"/>
  <c r="BH118" i="16"/>
  <c r="BH20" i="16"/>
  <c r="BH193" i="16"/>
  <c r="BH109" i="16"/>
  <c r="BH30" i="16"/>
  <c r="BH192" i="16"/>
  <c r="BH116" i="16"/>
  <c r="BH40" i="16"/>
  <c r="BH90" i="16"/>
  <c r="BH171" i="16"/>
  <c r="BJ171" i="16" s="1"/>
  <c r="BH174" i="16"/>
  <c r="BH46" i="16"/>
  <c r="BH224" i="16"/>
  <c r="BH148" i="16"/>
  <c r="BH72" i="16"/>
  <c r="BH98" i="16"/>
  <c r="BJ98" i="16" s="1"/>
  <c r="BH55" i="16"/>
  <c r="BH103" i="16"/>
  <c r="BH160" i="16"/>
  <c r="BH61" i="16"/>
  <c r="BH143" i="16"/>
  <c r="BH73" i="16"/>
  <c r="BH175" i="16"/>
  <c r="BH112" i="16"/>
  <c r="BH195" i="16"/>
  <c r="BH119" i="16"/>
  <c r="BH13" i="16"/>
  <c r="BH161" i="16"/>
  <c r="BH210" i="16"/>
  <c r="BH110" i="16"/>
  <c r="BH215" i="16"/>
  <c r="BJ215" i="16" s="1"/>
  <c r="BH185" i="16"/>
  <c r="BH92" i="16"/>
  <c r="BH19" i="16"/>
  <c r="BH184" i="16"/>
  <c r="BH105" i="16"/>
  <c r="BH29" i="16"/>
  <c r="BH82" i="16"/>
  <c r="BH107" i="16"/>
  <c r="BJ107" i="16" s="1"/>
  <c r="BH163" i="16"/>
  <c r="BH24" i="16"/>
  <c r="BH216" i="16"/>
  <c r="BH140" i="16"/>
  <c r="BH64" i="16"/>
  <c r="BH26" i="16"/>
  <c r="BJ26" i="16" s="1"/>
  <c r="BH202" i="16"/>
  <c r="BH131" i="16"/>
  <c r="BH81" i="16"/>
  <c r="BH164" i="16"/>
  <c r="BH133" i="16"/>
  <c r="BH39" i="16"/>
  <c r="BJ39" i="16" s="1"/>
  <c r="BH181" i="16"/>
  <c r="BH130" i="16"/>
  <c r="BH15" i="16"/>
  <c r="BH217" i="16"/>
  <c r="BH71" i="16"/>
  <c r="BH187" i="16"/>
  <c r="BH111" i="16"/>
  <c r="BH151" i="16"/>
  <c r="BJ151" i="16" s="1"/>
  <c r="BH139" i="16"/>
  <c r="BH186" i="16"/>
  <c r="BH93" i="16"/>
  <c r="BH136" i="16"/>
  <c r="BJ136" i="16" s="1"/>
  <c r="BH177" i="16"/>
  <c r="BH84" i="16"/>
  <c r="BH214" i="16"/>
  <c r="BJ214" i="16" s="1"/>
  <c r="BH176" i="16"/>
  <c r="BH91" i="16"/>
  <c r="BH18" i="16"/>
  <c r="BH74" i="16"/>
  <c r="BH38" i="16"/>
  <c r="BJ38" i="16" s="1"/>
  <c r="BH149" i="16"/>
  <c r="BH16" i="16"/>
  <c r="BH205" i="16"/>
  <c r="BH129" i="16"/>
  <c r="BH56" i="16"/>
  <c r="BH194" i="16"/>
  <c r="BH123" i="16"/>
  <c r="BH35" i="16"/>
  <c r="BH70" i="16"/>
  <c r="BH219" i="16"/>
  <c r="BH198" i="16"/>
  <c r="BH23" i="16"/>
  <c r="BH33" i="16"/>
  <c r="BH223" i="16"/>
  <c r="BH44" i="16"/>
  <c r="BH179" i="16"/>
  <c r="BH100" i="16"/>
  <c r="BH95" i="16"/>
  <c r="BJ95" i="16" s="1"/>
  <c r="BH120" i="16"/>
  <c r="BH167" i="16"/>
  <c r="BH85" i="16"/>
  <c r="BH53" i="16"/>
  <c r="BJ53" i="16" s="1"/>
  <c r="BH155" i="16"/>
  <c r="BH76" i="16"/>
  <c r="BH135" i="16"/>
  <c r="BJ135" i="16" s="1"/>
  <c r="BH165" i="16"/>
  <c r="BH83" i="16"/>
  <c r="BH172" i="16"/>
  <c r="BJ172" i="16" s="1"/>
  <c r="BH66" i="16"/>
  <c r="BH191" i="16"/>
  <c r="BH141" i="16"/>
  <c r="BH158" i="16"/>
  <c r="BJ158" i="16" s="1"/>
  <c r="BH197" i="16"/>
  <c r="BH121" i="16"/>
  <c r="BH45" i="16"/>
  <c r="BH178" i="16"/>
  <c r="BH115" i="16"/>
  <c r="BH79" i="16"/>
  <c r="BH96" i="16"/>
  <c r="BJ96" i="16" s="1"/>
  <c r="BH63" i="16"/>
  <c r="BH220" i="16"/>
  <c r="BH67" i="16"/>
  <c r="BH27" i="16"/>
  <c r="BJ27" i="16" s="1"/>
  <c r="BH62" i="16"/>
  <c r="BH43" i="16"/>
  <c r="BH204" i="16"/>
  <c r="BH22" i="16"/>
  <c r="BH168" i="16"/>
  <c r="BH86" i="16"/>
  <c r="BH218" i="16"/>
  <c r="BH101" i="16"/>
  <c r="BH159" i="16"/>
  <c r="BH77" i="16"/>
  <c r="BH183" i="16"/>
  <c r="BH144" i="16"/>
  <c r="BH68" i="16"/>
  <c r="BH52" i="16"/>
  <c r="BJ52" i="16" s="1"/>
  <c r="BH154" i="16"/>
  <c r="BH75" i="16"/>
  <c r="BH108" i="16"/>
  <c r="BJ108" i="16" s="1"/>
  <c r="BH58" i="16"/>
  <c r="BH206" i="16"/>
  <c r="BH89" i="16"/>
  <c r="BH99" i="16"/>
  <c r="BJ99" i="16" s="1"/>
  <c r="BH189" i="16"/>
  <c r="BH113" i="16"/>
  <c r="BH34" i="16"/>
  <c r="BH78" i="16"/>
  <c r="BH69" i="16"/>
  <c r="BH47" i="16"/>
  <c r="BH188" i="16"/>
  <c r="BH145" i="16"/>
  <c r="BH60" i="16"/>
  <c r="BH36" i="16"/>
  <c r="BH102" i="16"/>
  <c r="BH31" i="16"/>
  <c r="BH88" i="16"/>
  <c r="BH169" i="16"/>
  <c r="BH222" i="16"/>
  <c r="BH146" i="16"/>
  <c r="BH54" i="16"/>
  <c r="BH212" i="16"/>
  <c r="BH14" i="16"/>
  <c r="BH137" i="16"/>
  <c r="BH50" i="16"/>
  <c r="BH209" i="16"/>
  <c r="BH125" i="16"/>
  <c r="BH49" i="16"/>
  <c r="BH208" i="16"/>
  <c r="BH132" i="16"/>
  <c r="BH59" i="16"/>
  <c r="BH142" i="16"/>
  <c r="BH28" i="16"/>
  <c r="BH190" i="16"/>
  <c r="BH65" i="16"/>
  <c r="BH199" i="16"/>
  <c r="BH173" i="16"/>
  <c r="BH122" i="16"/>
  <c r="BH147" i="16"/>
  <c r="BH211" i="16"/>
  <c r="BH138" i="16"/>
  <c r="BH32" i="16"/>
  <c r="BH196" i="16"/>
  <c r="BH152" i="16"/>
  <c r="BJ152" i="16" s="1"/>
  <c r="BH126" i="16"/>
  <c r="BH42" i="16"/>
  <c r="BH201" i="16"/>
  <c r="BH117" i="16"/>
  <c r="BH41" i="16"/>
  <c r="BH200" i="16"/>
  <c r="BH124" i="16"/>
  <c r="BH48" i="16"/>
  <c r="BH104" i="16"/>
  <c r="BH17" i="16"/>
  <c r="BH182" i="16"/>
  <c r="BH57" i="16"/>
  <c r="BH153" i="16"/>
  <c r="BH162" i="16"/>
  <c r="BH80" i="16"/>
  <c r="BH157" i="16"/>
  <c r="BJ157" i="16" s="1"/>
  <c r="BH87" i="16"/>
  <c r="BH166" i="16"/>
  <c r="BH114" i="16"/>
  <c r="AM5" i="16"/>
  <c r="AK5" i="16"/>
  <c r="AI5" i="16"/>
  <c r="AG5" i="16"/>
  <c r="AA5" i="16"/>
  <c r="Y5" i="16"/>
  <c r="W5" i="16"/>
  <c r="U5" i="16"/>
  <c r="O5" i="16"/>
  <c r="M5" i="16"/>
  <c r="K5" i="16"/>
  <c r="I5" i="16"/>
  <c r="G5" i="16"/>
  <c r="E5" i="16"/>
  <c r="C5" i="16"/>
  <c r="BJ150" i="16" l="1"/>
  <c r="BI150" i="16"/>
  <c r="BJ25" i="16"/>
  <c r="BI25" i="16"/>
  <c r="BJ51" i="16"/>
  <c r="BI51" i="16"/>
  <c r="BJ170" i="16"/>
  <c r="BI170" i="16"/>
  <c r="BJ156" i="16"/>
  <c r="BI156" i="16"/>
  <c r="BI134" i="16"/>
  <c r="BJ134" i="16"/>
  <c r="BJ213" i="16"/>
  <c r="BI213" i="16"/>
  <c r="BJ106" i="16"/>
  <c r="BI106" i="16"/>
  <c r="BJ94" i="16"/>
  <c r="BI94" i="16"/>
  <c r="BJ97" i="16"/>
  <c r="BI97" i="16"/>
  <c r="BI37" i="16"/>
  <c r="BJ37" i="16"/>
  <c r="BJ201" i="16"/>
  <c r="BI201" i="16"/>
  <c r="BJ59" i="16"/>
  <c r="BI59" i="16"/>
  <c r="BJ102" i="16"/>
  <c r="BI102" i="16"/>
  <c r="BJ34" i="16"/>
  <c r="BI34" i="16"/>
  <c r="BJ83" i="16"/>
  <c r="BI83" i="16"/>
  <c r="BJ166" i="16"/>
  <c r="BI166" i="16"/>
  <c r="BJ17" i="16"/>
  <c r="BI17" i="16"/>
  <c r="BJ42" i="16"/>
  <c r="BI42" i="16"/>
  <c r="BJ122" i="16"/>
  <c r="BI122" i="16"/>
  <c r="BJ132" i="16"/>
  <c r="BI132" i="16"/>
  <c r="BJ212" i="16"/>
  <c r="BI212" i="16"/>
  <c r="BJ36" i="16"/>
  <c r="BI36" i="16"/>
  <c r="BJ113" i="16"/>
  <c r="BI113" i="16"/>
  <c r="BJ154" i="16"/>
  <c r="BI154" i="16"/>
  <c r="BJ218" i="16"/>
  <c r="BI218" i="16"/>
  <c r="BJ67" i="16"/>
  <c r="BI67" i="16"/>
  <c r="BJ121" i="16"/>
  <c r="BI121" i="16"/>
  <c r="BJ165" i="16"/>
  <c r="BI165" i="16"/>
  <c r="BJ219" i="16"/>
  <c r="BI219" i="16"/>
  <c r="BJ16" i="16"/>
  <c r="BI16" i="16"/>
  <c r="BJ84" i="16"/>
  <c r="BI84" i="16"/>
  <c r="BJ187" i="16"/>
  <c r="BI187" i="16"/>
  <c r="BJ164" i="16"/>
  <c r="BI164" i="16"/>
  <c r="BJ24" i="16"/>
  <c r="BI24" i="16"/>
  <c r="BJ92" i="16"/>
  <c r="BI92" i="16"/>
  <c r="BJ195" i="16"/>
  <c r="BI195" i="16"/>
  <c r="BJ55" i="16"/>
  <c r="BI55" i="16"/>
  <c r="BJ90" i="16"/>
  <c r="BI90" i="16"/>
  <c r="BJ118" i="16"/>
  <c r="BI118" i="16"/>
  <c r="BJ87" i="16"/>
  <c r="BI87" i="16"/>
  <c r="BJ104" i="16"/>
  <c r="BI104" i="16"/>
  <c r="BJ126" i="16"/>
  <c r="BI126" i="16"/>
  <c r="BJ173" i="16"/>
  <c r="BI173" i="16"/>
  <c r="BJ208" i="16"/>
  <c r="BI208" i="16"/>
  <c r="BJ54" i="16"/>
  <c r="BI54" i="16"/>
  <c r="BJ60" i="16"/>
  <c r="BI60" i="16"/>
  <c r="BJ189" i="16"/>
  <c r="BI189" i="16"/>
  <c r="BJ86" i="16"/>
  <c r="BI86" i="16"/>
  <c r="BJ220" i="16"/>
  <c r="BI220" i="16"/>
  <c r="BJ197" i="16"/>
  <c r="BI197" i="16"/>
  <c r="BJ100" i="16"/>
  <c r="BI100" i="16"/>
  <c r="BJ70" i="16"/>
  <c r="BI70" i="16"/>
  <c r="BJ149" i="16"/>
  <c r="BI149" i="16"/>
  <c r="BJ177" i="16"/>
  <c r="BI177" i="16"/>
  <c r="BJ71" i="16"/>
  <c r="BI71" i="16"/>
  <c r="BJ81" i="16"/>
  <c r="BI81" i="16"/>
  <c r="BJ163" i="16"/>
  <c r="BI163" i="16"/>
  <c r="BJ185" i="16"/>
  <c r="BI185" i="16"/>
  <c r="BJ112" i="16"/>
  <c r="BI112" i="16"/>
  <c r="BJ40" i="16"/>
  <c r="BI40" i="16"/>
  <c r="BJ221" i="16"/>
  <c r="BI221" i="16"/>
  <c r="BJ199" i="16"/>
  <c r="BI199" i="16"/>
  <c r="BJ145" i="16"/>
  <c r="BI145" i="16"/>
  <c r="BJ168" i="16"/>
  <c r="BI168" i="16"/>
  <c r="BJ76" i="16"/>
  <c r="BI76" i="16"/>
  <c r="BJ179" i="16"/>
  <c r="BI179" i="16"/>
  <c r="BJ35" i="16"/>
  <c r="BI35" i="16"/>
  <c r="BJ217" i="16"/>
  <c r="BI217" i="16"/>
  <c r="BJ131" i="16"/>
  <c r="BI131" i="16"/>
  <c r="BJ175" i="16"/>
  <c r="BI175" i="16"/>
  <c r="BJ72" i="16"/>
  <c r="BI72" i="16"/>
  <c r="BJ116" i="16"/>
  <c r="BI116" i="16"/>
  <c r="BJ180" i="16"/>
  <c r="BI180" i="16"/>
  <c r="BJ80" i="16"/>
  <c r="BI80" i="16"/>
  <c r="BJ124" i="16"/>
  <c r="BI124" i="16"/>
  <c r="BJ196" i="16"/>
  <c r="BI196" i="16"/>
  <c r="BJ65" i="16"/>
  <c r="BI65" i="16"/>
  <c r="BJ125" i="16"/>
  <c r="BI125" i="16"/>
  <c r="BJ222" i="16"/>
  <c r="BI222" i="16"/>
  <c r="BJ188" i="16"/>
  <c r="BI188" i="16"/>
  <c r="BJ89" i="16"/>
  <c r="BI89" i="16"/>
  <c r="BJ144" i="16"/>
  <c r="BI144" i="16"/>
  <c r="BJ22" i="16"/>
  <c r="BI22" i="16"/>
  <c r="BJ141" i="16"/>
  <c r="BI141" i="16"/>
  <c r="BJ155" i="16"/>
  <c r="BI155" i="16"/>
  <c r="BJ44" i="16"/>
  <c r="BI44" i="16"/>
  <c r="BJ123" i="16"/>
  <c r="BI123" i="16"/>
  <c r="BJ74" i="16"/>
  <c r="BI74" i="16"/>
  <c r="BJ93" i="16"/>
  <c r="BI93" i="16"/>
  <c r="BJ15" i="16"/>
  <c r="BI15" i="16"/>
  <c r="BJ202" i="16"/>
  <c r="BI202" i="16"/>
  <c r="BJ82" i="16"/>
  <c r="BI82" i="16"/>
  <c r="BJ110" i="16"/>
  <c r="BI110" i="16"/>
  <c r="BJ73" i="16"/>
  <c r="BI73" i="16"/>
  <c r="BJ148" i="16"/>
  <c r="BI148" i="16"/>
  <c r="BJ192" i="16"/>
  <c r="BI192" i="16"/>
  <c r="BJ21" i="16"/>
  <c r="BI21" i="16"/>
  <c r="BJ182" i="16"/>
  <c r="BI182" i="16"/>
  <c r="BJ48" i="16"/>
  <c r="BI48" i="16"/>
  <c r="BJ146" i="16"/>
  <c r="BI146" i="16"/>
  <c r="BJ32" i="16"/>
  <c r="BI32" i="16"/>
  <c r="BJ47" i="16"/>
  <c r="BI47" i="16"/>
  <c r="BJ183" i="16"/>
  <c r="BI183" i="16"/>
  <c r="BJ191" i="16"/>
  <c r="BI191" i="16"/>
  <c r="BJ18" i="16"/>
  <c r="BI18" i="16"/>
  <c r="BJ210" i="16"/>
  <c r="BI210" i="16"/>
  <c r="BJ143" i="16"/>
  <c r="BI143" i="16"/>
  <c r="BJ224" i="16"/>
  <c r="BI224" i="16"/>
  <c r="BJ30" i="16"/>
  <c r="BI30" i="16"/>
  <c r="BJ127" i="16"/>
  <c r="BI127" i="16"/>
  <c r="BJ49" i="16"/>
  <c r="BI49" i="16"/>
  <c r="BJ68" i="16"/>
  <c r="BI68" i="16"/>
  <c r="BJ162" i="16"/>
  <c r="BI162" i="16"/>
  <c r="BJ209" i="16"/>
  <c r="BI209" i="16"/>
  <c r="BJ204" i="16"/>
  <c r="BI204" i="16"/>
  <c r="BJ223" i="16"/>
  <c r="BI223" i="16"/>
  <c r="BJ130" i="16"/>
  <c r="BI130" i="16"/>
  <c r="BJ138" i="16"/>
  <c r="BI138" i="16"/>
  <c r="BJ88" i="16"/>
  <c r="BI88" i="16"/>
  <c r="BJ43" i="16"/>
  <c r="BI43" i="16"/>
  <c r="BJ85" i="16"/>
  <c r="BI85" i="16"/>
  <c r="BJ91" i="16"/>
  <c r="BI91" i="16"/>
  <c r="BJ64" i="16"/>
  <c r="BI64" i="16"/>
  <c r="BJ105" i="16"/>
  <c r="BI105" i="16"/>
  <c r="BJ161" i="16"/>
  <c r="BI161" i="16"/>
  <c r="BJ46" i="16"/>
  <c r="BI46" i="16"/>
  <c r="BJ109" i="16"/>
  <c r="BI109" i="16"/>
  <c r="BJ203" i="16"/>
  <c r="BI203" i="16"/>
  <c r="BJ63" i="16"/>
  <c r="BI63" i="16"/>
  <c r="BJ200" i="16"/>
  <c r="BI200" i="16"/>
  <c r="BJ190" i="16"/>
  <c r="BI190" i="16"/>
  <c r="BJ169" i="16"/>
  <c r="BI169" i="16"/>
  <c r="BJ206" i="16"/>
  <c r="BI206" i="16"/>
  <c r="BJ79" i="16"/>
  <c r="BI79" i="16"/>
  <c r="BJ194" i="16"/>
  <c r="BI194" i="16"/>
  <c r="BJ186" i="16"/>
  <c r="BI186" i="16"/>
  <c r="BJ29" i="16"/>
  <c r="BI29" i="16"/>
  <c r="BJ153" i="16"/>
  <c r="BI153" i="16"/>
  <c r="BJ41" i="16"/>
  <c r="BI41" i="16"/>
  <c r="BJ28" i="16"/>
  <c r="BI28" i="16"/>
  <c r="BJ50" i="16"/>
  <c r="BI50" i="16"/>
  <c r="BJ69" i="16"/>
  <c r="BI69" i="16"/>
  <c r="BJ58" i="16"/>
  <c r="BI58" i="16"/>
  <c r="BJ77" i="16"/>
  <c r="BI77" i="16"/>
  <c r="BJ115" i="16"/>
  <c r="BI115" i="16"/>
  <c r="BJ66" i="16"/>
  <c r="BI66" i="16"/>
  <c r="BJ33" i="16"/>
  <c r="BI33" i="16"/>
  <c r="BJ56" i="16"/>
  <c r="BI56" i="16"/>
  <c r="BJ139" i="16"/>
  <c r="BI139" i="16"/>
  <c r="BJ181" i="16"/>
  <c r="BI181" i="16"/>
  <c r="BJ61" i="16"/>
  <c r="BI61" i="16"/>
  <c r="BJ57" i="16"/>
  <c r="BI57" i="16"/>
  <c r="BJ117" i="16"/>
  <c r="BI117" i="16"/>
  <c r="BJ211" i="16"/>
  <c r="BI211" i="16"/>
  <c r="BJ142" i="16"/>
  <c r="BI142" i="16"/>
  <c r="BJ137" i="16"/>
  <c r="BI137" i="16"/>
  <c r="BJ31" i="16"/>
  <c r="BI31" i="16"/>
  <c r="BJ78" i="16"/>
  <c r="BI78" i="16"/>
  <c r="BJ159" i="16"/>
  <c r="BI159" i="16"/>
  <c r="BJ62" i="16"/>
  <c r="BI62" i="16"/>
  <c r="BJ178" i="16"/>
  <c r="BI178" i="16"/>
  <c r="BJ167" i="16"/>
  <c r="BI167" i="16"/>
  <c r="BJ23" i="16"/>
  <c r="BI23" i="16"/>
  <c r="BJ129" i="16"/>
  <c r="BI129" i="16"/>
  <c r="BJ176" i="16"/>
  <c r="BI176" i="16"/>
  <c r="BJ140" i="16"/>
  <c r="BI140" i="16"/>
  <c r="BJ184" i="16"/>
  <c r="BI184" i="16"/>
  <c r="BI13" i="16"/>
  <c r="BJ13" i="16"/>
  <c r="BJ160" i="16"/>
  <c r="BI160" i="16"/>
  <c r="BJ174" i="16"/>
  <c r="BI174" i="16"/>
  <c r="BJ193" i="16"/>
  <c r="BI193" i="16"/>
  <c r="BJ128" i="16"/>
  <c r="BI128" i="16"/>
  <c r="BJ114" i="16"/>
  <c r="BI114" i="16"/>
  <c r="BJ147" i="16"/>
  <c r="BI147" i="16"/>
  <c r="BJ14" i="16"/>
  <c r="BI14" i="16"/>
  <c r="BJ75" i="16"/>
  <c r="BI75" i="16"/>
  <c r="BJ101" i="16"/>
  <c r="BI101" i="16"/>
  <c r="BJ45" i="16"/>
  <c r="BI45" i="16"/>
  <c r="BJ120" i="16"/>
  <c r="BI120" i="16"/>
  <c r="BJ198" i="16"/>
  <c r="BI198" i="16"/>
  <c r="BJ205" i="16"/>
  <c r="BI205" i="16"/>
  <c r="BJ111" i="16"/>
  <c r="BI111" i="16"/>
  <c r="BJ133" i="16"/>
  <c r="BI133" i="16"/>
  <c r="BJ216" i="16"/>
  <c r="BI216" i="16"/>
  <c r="BJ19" i="16"/>
  <c r="BI19" i="16"/>
  <c r="BJ119" i="16"/>
  <c r="BI119" i="16"/>
  <c r="BJ103" i="16"/>
  <c r="BI103" i="16"/>
  <c r="BJ20" i="16"/>
  <c r="BI20" i="16"/>
  <c r="BJ207" i="16"/>
  <c r="BI207" i="16"/>
  <c r="BK147" i="16" l="1"/>
  <c r="BK45" i="16"/>
  <c r="BK78" i="16"/>
  <c r="BK119" i="16"/>
  <c r="BK140" i="16"/>
  <c r="BK111" i="16"/>
  <c r="BK106" i="16"/>
  <c r="BK170" i="16"/>
  <c r="BK167" i="16"/>
  <c r="BK69" i="16"/>
  <c r="BK153" i="16"/>
  <c r="BK79" i="16"/>
  <c r="BK200" i="16"/>
  <c r="BK46" i="16"/>
  <c r="BK91" i="16"/>
  <c r="BK138" i="16"/>
  <c r="BK209" i="16"/>
  <c r="BK127" i="16"/>
  <c r="BK210" i="16"/>
  <c r="BK47" i="16"/>
  <c r="BK182" i="16"/>
  <c r="BK73" i="16"/>
  <c r="BK15" i="16"/>
  <c r="BK44" i="16"/>
  <c r="BK144" i="16"/>
  <c r="BK125" i="16"/>
  <c r="BK213" i="16"/>
  <c r="BK51" i="16"/>
  <c r="BK66" i="16"/>
  <c r="BK37" i="16"/>
  <c r="BK97" i="16"/>
  <c r="BK25" i="16"/>
  <c r="BK211" i="16"/>
  <c r="BK134" i="16"/>
  <c r="BK174" i="16"/>
  <c r="BK181" i="16"/>
  <c r="BK94" i="16"/>
  <c r="BK156" i="16"/>
  <c r="BK150" i="16"/>
  <c r="BK175" i="16"/>
  <c r="BK24" i="16"/>
  <c r="BK199" i="16"/>
  <c r="BK90" i="16"/>
  <c r="BK207" i="16"/>
  <c r="BK205" i="16"/>
  <c r="BK101" i="16"/>
  <c r="BK114" i="16"/>
  <c r="BK176" i="16"/>
  <c r="BK178" i="16"/>
  <c r="BK31" i="16"/>
  <c r="BK117" i="16"/>
  <c r="BK139" i="16"/>
  <c r="BK115" i="16"/>
  <c r="BK50" i="16"/>
  <c r="BK29" i="16"/>
  <c r="BK206" i="16"/>
  <c r="BK63" i="16"/>
  <c r="BK161" i="16"/>
  <c r="BK85" i="16"/>
  <c r="BK130" i="16"/>
  <c r="BK162" i="16"/>
  <c r="BK30" i="16"/>
  <c r="BK18" i="16"/>
  <c r="BK32" i="16"/>
  <c r="BK21" i="16"/>
  <c r="BK110" i="16"/>
  <c r="BK93" i="16"/>
  <c r="BK155" i="16"/>
  <c r="BK89" i="16"/>
  <c r="BK65" i="16"/>
  <c r="BK180" i="16"/>
  <c r="BK131" i="16"/>
  <c r="BK76" i="16"/>
  <c r="BK221" i="16"/>
  <c r="BK163" i="16"/>
  <c r="BK149" i="16"/>
  <c r="BK220" i="16"/>
  <c r="BK54" i="16"/>
  <c r="BK104" i="16"/>
  <c r="BK55" i="16"/>
  <c r="BK164" i="16"/>
  <c r="BK219" i="16"/>
  <c r="BK218" i="16"/>
  <c r="BK212" i="16"/>
  <c r="BK17" i="16"/>
  <c r="BK102" i="16"/>
  <c r="BK197" i="16"/>
  <c r="BK42" i="16"/>
  <c r="BK19" i="16"/>
  <c r="BK160" i="16"/>
  <c r="BK179" i="16"/>
  <c r="BK60" i="16"/>
  <c r="BK16" i="16"/>
  <c r="BK216" i="16"/>
  <c r="BK128" i="16"/>
  <c r="BK62" i="16"/>
  <c r="BK57" i="16"/>
  <c r="BK28" i="16"/>
  <c r="BK169" i="16"/>
  <c r="BK203" i="16"/>
  <c r="BK105" i="16"/>
  <c r="BK223" i="16"/>
  <c r="BK68" i="16"/>
  <c r="BK224" i="16"/>
  <c r="BK191" i="16"/>
  <c r="BK146" i="16"/>
  <c r="BK192" i="16"/>
  <c r="BK82" i="16"/>
  <c r="BK74" i="16"/>
  <c r="BK141" i="16"/>
  <c r="BK188" i="16"/>
  <c r="BK196" i="16"/>
  <c r="BK116" i="16"/>
  <c r="BK217" i="16"/>
  <c r="BK168" i="16"/>
  <c r="BK40" i="16"/>
  <c r="BK81" i="16"/>
  <c r="BK70" i="16"/>
  <c r="BK86" i="16"/>
  <c r="BK208" i="16"/>
  <c r="BK87" i="16"/>
  <c r="BK195" i="16"/>
  <c r="BK187" i="16"/>
  <c r="BK165" i="16"/>
  <c r="BK154" i="16"/>
  <c r="BK132" i="16"/>
  <c r="BK166" i="16"/>
  <c r="BK59" i="16"/>
  <c r="BK80" i="16"/>
  <c r="BK126" i="16"/>
  <c r="BK67" i="16"/>
  <c r="BK20" i="16"/>
  <c r="BK198" i="16"/>
  <c r="BK75" i="16"/>
  <c r="BK129" i="16"/>
  <c r="BK137" i="16"/>
  <c r="BK56" i="16"/>
  <c r="BK77" i="16"/>
  <c r="BK186" i="16"/>
  <c r="BK43" i="16"/>
  <c r="BK13" i="16"/>
  <c r="BK177" i="16"/>
  <c r="BK34" i="16"/>
  <c r="BK103" i="16"/>
  <c r="BK133" i="16"/>
  <c r="BK120" i="16"/>
  <c r="BK14" i="16"/>
  <c r="BK193" i="16"/>
  <c r="BK184" i="16"/>
  <c r="BK23" i="16"/>
  <c r="BK159" i="16"/>
  <c r="BK142" i="16"/>
  <c r="BK61" i="16"/>
  <c r="BK33" i="16"/>
  <c r="BK58" i="16"/>
  <c r="BK41" i="16"/>
  <c r="BK194" i="16"/>
  <c r="BK190" i="16"/>
  <c r="BK109" i="16"/>
  <c r="BK64" i="16"/>
  <c r="BK88" i="16"/>
  <c r="BK204" i="16"/>
  <c r="BK49" i="16"/>
  <c r="BK143" i="16"/>
  <c r="BK183" i="16"/>
  <c r="BK48" i="16"/>
  <c r="BK148" i="16"/>
  <c r="BK202" i="16"/>
  <c r="BK123" i="16"/>
  <c r="BK22" i="16"/>
  <c r="BK222" i="16"/>
  <c r="BK124" i="16"/>
  <c r="BK72" i="16"/>
  <c r="BK35" i="16"/>
  <c r="BK145" i="16"/>
  <c r="BK112" i="16"/>
  <c r="BK71" i="16"/>
  <c r="BK100" i="16"/>
  <c r="BK189" i="16"/>
  <c r="BK173" i="16"/>
  <c r="BK118" i="16"/>
  <c r="BK92" i="16"/>
  <c r="BK84" i="16"/>
  <c r="BK121" i="16"/>
  <c r="BK113" i="16"/>
  <c r="BK122" i="16"/>
  <c r="BK83" i="16"/>
  <c r="BK201" i="16"/>
  <c r="BK185" i="16"/>
  <c r="BK36" i="16"/>
  <c r="BX32" i="16"/>
  <c r="BX100" i="16"/>
  <c r="BX168" i="16"/>
  <c r="BY168" i="16" s="1"/>
  <c r="CA168" i="16" s="1"/>
  <c r="BX75" i="16"/>
  <c r="BY75" i="16" s="1"/>
  <c r="CA75" i="16" s="1"/>
  <c r="BX143" i="16"/>
  <c r="BY143" i="16" s="1"/>
  <c r="CA143" i="16" s="1"/>
  <c r="BX43" i="16"/>
  <c r="BY43" i="16" s="1"/>
  <c r="CA43" i="16" s="1"/>
  <c r="BX111" i="16"/>
  <c r="BX179" i="16"/>
  <c r="BX35" i="16"/>
  <c r="BX103" i="16"/>
  <c r="BY103" i="16" s="1"/>
  <c r="CA103" i="16" s="1"/>
  <c r="BX49" i="16"/>
  <c r="BY49" i="16" s="1"/>
  <c r="CA49" i="16" s="1"/>
  <c r="BX117" i="16"/>
  <c r="BX185" i="16"/>
  <c r="BY185" i="16" s="1"/>
  <c r="CA185" i="16" s="1"/>
  <c r="BX24" i="16"/>
  <c r="BY24" i="16" s="1"/>
  <c r="CA24" i="16" s="1"/>
  <c r="BX121" i="16"/>
  <c r="BY121" i="16" s="1"/>
  <c r="CA121" i="16" s="1"/>
  <c r="BX96" i="16"/>
  <c r="BY96" i="16" s="1"/>
  <c r="CA96" i="16" s="1"/>
  <c r="BX165" i="16"/>
  <c r="BY165" i="16" s="1"/>
  <c r="CA165" i="16" s="1"/>
  <c r="BX30" i="16"/>
  <c r="BX98" i="16"/>
  <c r="BY98" i="16" s="1"/>
  <c r="CA98" i="16" s="1"/>
  <c r="BX166" i="16"/>
  <c r="BY166" i="16" s="1"/>
  <c r="CA166" i="16" s="1"/>
  <c r="BX201" i="16"/>
  <c r="BY201" i="16" s="1"/>
  <c r="CA201" i="16" s="1"/>
  <c r="BX211" i="16"/>
  <c r="BY211" i="16" s="1"/>
  <c r="CA211" i="16" s="1"/>
  <c r="BX204" i="16"/>
  <c r="BY204" i="16" s="1"/>
  <c r="CA204" i="16" s="1"/>
  <c r="BX205" i="16"/>
  <c r="BY205" i="16" s="1"/>
  <c r="CA205" i="16" s="1"/>
  <c r="BX183" i="16"/>
  <c r="BY183" i="16" s="1"/>
  <c r="CA183" i="16" s="1"/>
  <c r="BX108" i="16"/>
  <c r="BY108" i="16" s="1"/>
  <c r="CA108" i="16" s="1"/>
  <c r="BX217" i="16"/>
  <c r="BX73" i="16"/>
  <c r="BX159" i="16"/>
  <c r="BX210" i="16"/>
  <c r="BY210" i="16" s="1"/>
  <c r="CA210" i="16" s="1"/>
  <c r="BX36" i="16"/>
  <c r="BY36" i="16" s="1"/>
  <c r="CA36" i="16" s="1"/>
  <c r="BX104" i="16"/>
  <c r="BX173" i="16"/>
  <c r="BY173" i="16" s="1"/>
  <c r="CA173" i="16" s="1"/>
  <c r="BX147" i="16"/>
  <c r="BY147" i="16" s="1"/>
  <c r="CA147" i="16" s="1"/>
  <c r="BX215" i="16"/>
  <c r="BY215" i="16" s="1"/>
  <c r="CA215" i="16" s="1"/>
  <c r="BX80" i="16"/>
  <c r="BY80" i="16" s="1"/>
  <c r="CA80" i="16" s="1"/>
  <c r="BX148" i="16"/>
  <c r="BX216" i="16"/>
  <c r="E37" i="16"/>
  <c r="BX29" i="16"/>
  <c r="BY29" i="16" s="1"/>
  <c r="CA29" i="16" s="1"/>
  <c r="BX81" i="16"/>
  <c r="BX66" i="16"/>
  <c r="BX133" i="16"/>
  <c r="BY133" i="16" s="1"/>
  <c r="CA133" i="16" s="1"/>
  <c r="BX42" i="16"/>
  <c r="BX76" i="16"/>
  <c r="BY76" i="16" s="1"/>
  <c r="CA76" i="16" s="1"/>
  <c r="BX144" i="16"/>
  <c r="BX69" i="16"/>
  <c r="BX137" i="16"/>
  <c r="BX70" i="16"/>
  <c r="BX138" i="16"/>
  <c r="BY138" i="16" s="1"/>
  <c r="CA138" i="16" s="1"/>
  <c r="BX46" i="16"/>
  <c r="BX114" i="16"/>
  <c r="BY114" i="16" s="1"/>
  <c r="CA114" i="16" s="1"/>
  <c r="BX182" i="16"/>
  <c r="BY182" i="16" s="1"/>
  <c r="CA182" i="16" s="1"/>
  <c r="BX47" i="16"/>
  <c r="BY47" i="16" s="1"/>
  <c r="CA47" i="16" s="1"/>
  <c r="BX115" i="16"/>
  <c r="BX124" i="16"/>
  <c r="BY124" i="16" s="1"/>
  <c r="CA124" i="16" s="1"/>
  <c r="BX15" i="16"/>
  <c r="BX82" i="16"/>
  <c r="BX151" i="16"/>
  <c r="BY151" i="16" s="1"/>
  <c r="CA151" i="16" s="1"/>
  <c r="BX218" i="16"/>
  <c r="BY218" i="16" s="1"/>
  <c r="CA218" i="16" s="1"/>
  <c r="BX59" i="16"/>
  <c r="BY59" i="16" s="1"/>
  <c r="CA59" i="16" s="1"/>
  <c r="BX26" i="16"/>
  <c r="BY26" i="16" s="1"/>
  <c r="CA26" i="16" s="1"/>
  <c r="BX92" i="16"/>
  <c r="BY92" i="16" s="1"/>
  <c r="CA92" i="16" s="1"/>
  <c r="BX162" i="16"/>
  <c r="BY162" i="16" s="1"/>
  <c r="CA162" i="16" s="1"/>
  <c r="BX18" i="16"/>
  <c r="BY18" i="16" s="1"/>
  <c r="CA18" i="16" s="1"/>
  <c r="BX85" i="16"/>
  <c r="BX154" i="16"/>
  <c r="BY154" i="16" s="1"/>
  <c r="CA154" i="16" s="1"/>
  <c r="BX221" i="16"/>
  <c r="BX19" i="16"/>
  <c r="BX86" i="16"/>
  <c r="BX155" i="16"/>
  <c r="BX130" i="16"/>
  <c r="BX64" i="16"/>
  <c r="BX131" i="16"/>
  <c r="BX199" i="16"/>
  <c r="E156" i="16"/>
  <c r="BX172" i="16"/>
  <c r="BY172" i="16" s="1"/>
  <c r="CA172" i="16" s="1"/>
  <c r="BX79" i="16"/>
  <c r="BY79" i="16" s="1"/>
  <c r="CA79" i="16" s="1"/>
  <c r="BX65" i="16"/>
  <c r="BY65" i="16" s="1"/>
  <c r="CA65" i="16" s="1"/>
  <c r="BX141" i="16"/>
  <c r="BY141" i="16" s="1"/>
  <c r="CA141" i="16" s="1"/>
  <c r="BX176" i="16"/>
  <c r="BY176" i="16" s="1"/>
  <c r="CA176" i="16" s="1"/>
  <c r="BX41" i="16"/>
  <c r="BY41" i="16" s="1"/>
  <c r="CA41" i="16" s="1"/>
  <c r="BX109" i="16"/>
  <c r="BY109" i="16" s="1"/>
  <c r="CA109" i="16" s="1"/>
  <c r="BX177" i="16"/>
  <c r="BY177" i="16" s="1"/>
  <c r="CA177" i="16" s="1"/>
  <c r="BX16" i="16"/>
  <c r="BY16" i="16" s="1"/>
  <c r="CA16" i="16" s="1"/>
  <c r="BX83" i="16"/>
  <c r="BY83" i="16" s="1"/>
  <c r="CA83" i="16" s="1"/>
  <c r="BX152" i="16"/>
  <c r="BY152" i="16" s="1"/>
  <c r="CA152" i="16" s="1"/>
  <c r="BX219" i="16"/>
  <c r="BY219" i="16" s="1"/>
  <c r="CA219" i="16" s="1"/>
  <c r="BX52" i="16"/>
  <c r="BY52" i="16" s="1"/>
  <c r="CA52" i="16" s="1"/>
  <c r="BX119" i="16"/>
  <c r="BY119" i="16" s="1"/>
  <c r="CA119" i="16" s="1"/>
  <c r="BX187" i="16"/>
  <c r="BY187" i="16" s="1"/>
  <c r="CA187" i="16" s="1"/>
  <c r="BX44" i="16"/>
  <c r="BY44" i="16" s="1"/>
  <c r="CA44" i="16" s="1"/>
  <c r="BX112" i="16"/>
  <c r="BY112" i="16" s="1"/>
  <c r="CA112" i="16" s="1"/>
  <c r="BX180" i="16"/>
  <c r="BY180" i="16" s="1"/>
  <c r="CA180" i="16" s="1"/>
  <c r="BX45" i="16"/>
  <c r="BY45" i="16" s="1"/>
  <c r="CA45" i="16" s="1"/>
  <c r="BX113" i="16"/>
  <c r="BY113" i="16" s="1"/>
  <c r="CA113" i="16" s="1"/>
  <c r="BX181" i="16"/>
  <c r="BY181" i="16" s="1"/>
  <c r="CA181" i="16" s="1"/>
  <c r="BX20" i="16"/>
  <c r="BY20" i="16" s="1"/>
  <c r="CA20" i="16" s="1"/>
  <c r="BX87" i="16"/>
  <c r="BY87" i="16" s="1"/>
  <c r="CA87" i="16" s="1"/>
  <c r="BX157" i="16"/>
  <c r="BY157" i="16" s="1"/>
  <c r="CA157" i="16" s="1"/>
  <c r="BX223" i="16"/>
  <c r="BY223" i="16" s="1"/>
  <c r="CA223" i="16" s="1"/>
  <c r="BX21" i="16"/>
  <c r="BY21" i="16" s="1"/>
  <c r="CA21" i="16" s="1"/>
  <c r="BX88" i="16"/>
  <c r="BY88" i="16" s="1"/>
  <c r="CA88" i="16" s="1"/>
  <c r="BX158" i="16"/>
  <c r="BY158" i="16" s="1"/>
  <c r="CA158" i="16" s="1"/>
  <c r="BX224" i="16"/>
  <c r="BY224" i="16" s="1"/>
  <c r="CA224" i="16" s="1"/>
  <c r="BX132" i="16"/>
  <c r="BY132" i="16" s="1"/>
  <c r="CA132" i="16" s="1"/>
  <c r="BX208" i="16"/>
  <c r="BY208" i="16" s="1"/>
  <c r="CA208" i="16" s="1"/>
  <c r="BX91" i="16"/>
  <c r="BY91" i="16" s="1"/>
  <c r="CA91" i="16" s="1"/>
  <c r="BX161" i="16"/>
  <c r="BY161" i="16" s="1"/>
  <c r="CA161" i="16" s="1"/>
  <c r="BX60" i="16"/>
  <c r="BY60" i="16" s="1"/>
  <c r="CA60" i="16" s="1"/>
  <c r="BX127" i="16"/>
  <c r="BY127" i="16" s="1"/>
  <c r="CA127" i="16" s="1"/>
  <c r="BX195" i="16"/>
  <c r="BY195" i="16" s="1"/>
  <c r="CA195" i="16" s="1"/>
  <c r="BX53" i="16"/>
  <c r="BY53" i="16" s="1"/>
  <c r="CA53" i="16" s="1"/>
  <c r="BX120" i="16"/>
  <c r="BY120" i="16" s="1"/>
  <c r="CA120" i="16" s="1"/>
  <c r="BX188" i="16"/>
  <c r="BY188" i="16" s="1"/>
  <c r="CA188" i="16" s="1"/>
  <c r="BX54" i="16"/>
  <c r="BY54" i="16" s="1"/>
  <c r="CA54" i="16" s="1"/>
  <c r="BX189" i="16"/>
  <c r="BY189" i="16" s="1"/>
  <c r="CA189" i="16" s="1"/>
  <c r="BX48" i="16"/>
  <c r="BY48" i="16" s="1"/>
  <c r="CA48" i="16" s="1"/>
  <c r="BX200" i="16"/>
  <c r="BY200" i="16" s="1"/>
  <c r="CA200" i="16" s="1"/>
  <c r="BX14" i="16"/>
  <c r="BY14" i="16" s="1"/>
  <c r="CA14" i="16" s="1"/>
  <c r="BX58" i="16"/>
  <c r="BY58" i="16" s="1"/>
  <c r="CA58" i="16" s="1"/>
  <c r="BX125" i="16"/>
  <c r="BY125" i="16" s="1"/>
  <c r="CA125" i="16" s="1"/>
  <c r="BX193" i="16"/>
  <c r="BY193" i="16" s="1"/>
  <c r="CA193" i="16" s="1"/>
  <c r="BX33" i="16"/>
  <c r="BY33" i="16" s="1"/>
  <c r="CA33" i="16" s="1"/>
  <c r="BX101" i="16"/>
  <c r="BY101" i="16" s="1"/>
  <c r="CA101" i="16" s="1"/>
  <c r="BX169" i="16"/>
  <c r="BY169" i="16" s="1"/>
  <c r="CA169" i="16" s="1"/>
  <c r="BX13" i="16"/>
  <c r="BY13" i="16" s="1"/>
  <c r="BX68" i="16"/>
  <c r="BY68" i="16" s="1"/>
  <c r="CA68" i="16" s="1"/>
  <c r="BX136" i="16"/>
  <c r="BY136" i="16" s="1"/>
  <c r="CA136" i="16" s="1"/>
  <c r="BX203" i="16"/>
  <c r="BY203" i="16" s="1"/>
  <c r="CA203" i="16" s="1"/>
  <c r="BX61" i="16"/>
  <c r="BY61" i="16" s="1"/>
  <c r="CA61" i="16" s="1"/>
  <c r="BX128" i="16"/>
  <c r="BY128" i="16" s="1"/>
  <c r="CA128" i="16" s="1"/>
  <c r="BX196" i="16"/>
  <c r="BY196" i="16" s="1"/>
  <c r="CA196" i="16" s="1"/>
  <c r="BX62" i="16"/>
  <c r="BY62" i="16" s="1"/>
  <c r="CA62" i="16" s="1"/>
  <c r="BX129" i="16"/>
  <c r="BY129" i="16" s="1"/>
  <c r="CA129" i="16" s="1"/>
  <c r="BX197" i="16"/>
  <c r="BY197" i="16" s="1"/>
  <c r="CA197" i="16" s="1"/>
  <c r="BX38" i="16"/>
  <c r="BY38" i="16" s="1"/>
  <c r="CA38" i="16" s="1"/>
  <c r="BX105" i="16"/>
  <c r="BY105" i="16" s="1"/>
  <c r="CA105" i="16" s="1"/>
  <c r="BX174" i="16"/>
  <c r="BY174" i="16" s="1"/>
  <c r="CA174" i="16" s="1"/>
  <c r="BX39" i="16"/>
  <c r="BY39" i="16" s="1"/>
  <c r="CA39" i="16" s="1"/>
  <c r="BX107" i="16"/>
  <c r="BY107" i="16" s="1"/>
  <c r="CA107" i="16" s="1"/>
  <c r="BX175" i="16"/>
  <c r="BY175" i="16" s="1"/>
  <c r="CA175" i="16" s="1"/>
  <c r="BX116" i="16"/>
  <c r="BY116" i="16" s="1"/>
  <c r="CA116" i="16" s="1"/>
  <c r="BX110" i="16"/>
  <c r="BY110" i="16" s="1"/>
  <c r="CA110" i="16" s="1"/>
  <c r="BX178" i="16"/>
  <c r="BY178" i="16" s="1"/>
  <c r="CA178" i="16" s="1"/>
  <c r="BX184" i="16"/>
  <c r="BY184" i="16" s="1"/>
  <c r="CA184" i="16" s="1"/>
  <c r="BX57" i="16"/>
  <c r="BY57" i="16" s="1"/>
  <c r="CA57" i="16" s="1"/>
  <c r="BX40" i="16"/>
  <c r="BY40" i="16" s="1"/>
  <c r="CA40" i="16" s="1"/>
  <c r="BX149" i="16"/>
  <c r="BY149" i="16" s="1"/>
  <c r="CA149" i="16" s="1"/>
  <c r="BX31" i="16"/>
  <c r="BY31" i="16" s="1"/>
  <c r="CA31" i="16" s="1"/>
  <c r="BX74" i="16"/>
  <c r="BY74" i="16" s="1"/>
  <c r="CA74" i="16" s="1"/>
  <c r="BX142" i="16"/>
  <c r="BY142" i="16" s="1"/>
  <c r="CA142" i="16" s="1"/>
  <c r="BX209" i="16"/>
  <c r="BY209" i="16" s="1"/>
  <c r="CA209" i="16" s="1"/>
  <c r="BX50" i="16"/>
  <c r="BY50" i="16" s="1"/>
  <c r="CA50" i="16" s="1"/>
  <c r="BX118" i="16"/>
  <c r="BY118" i="16" s="1"/>
  <c r="CA118" i="16" s="1"/>
  <c r="BX186" i="16"/>
  <c r="BY186" i="16" s="1"/>
  <c r="CA186" i="16" s="1"/>
  <c r="BX17" i="16"/>
  <c r="BY17" i="16" s="1"/>
  <c r="CA17" i="16" s="1"/>
  <c r="BX84" i="16"/>
  <c r="BY84" i="16" s="1"/>
  <c r="CA84" i="16" s="1"/>
  <c r="BX153" i="16"/>
  <c r="BY153" i="16" s="1"/>
  <c r="CA153" i="16" s="1"/>
  <c r="BX220" i="16"/>
  <c r="BY220" i="16" s="1"/>
  <c r="CA220" i="16" s="1"/>
  <c r="BX77" i="16"/>
  <c r="BY77" i="16" s="1"/>
  <c r="CA77" i="16" s="1"/>
  <c r="BX145" i="16"/>
  <c r="BY145" i="16" s="1"/>
  <c r="CA145" i="16" s="1"/>
  <c r="BX212" i="16"/>
  <c r="BY212" i="16" s="1"/>
  <c r="CA212" i="16" s="1"/>
  <c r="BX78" i="16"/>
  <c r="BY78" i="16" s="1"/>
  <c r="CA78" i="16" s="1"/>
  <c r="BX146" i="16"/>
  <c r="BY146" i="16" s="1"/>
  <c r="CA146" i="16" s="1"/>
  <c r="BX214" i="16"/>
  <c r="BY214" i="16" s="1"/>
  <c r="CA214" i="16" s="1"/>
  <c r="BX55" i="16"/>
  <c r="BY55" i="16" s="1"/>
  <c r="CA55" i="16" s="1"/>
  <c r="BX122" i="16"/>
  <c r="BY122" i="16" s="1"/>
  <c r="CA122" i="16" s="1"/>
  <c r="BX190" i="16"/>
  <c r="BY190" i="16" s="1"/>
  <c r="CA190" i="16" s="1"/>
  <c r="BX56" i="16"/>
  <c r="BY56" i="16" s="1"/>
  <c r="CA56" i="16" s="1"/>
  <c r="BX123" i="16"/>
  <c r="BY123" i="16" s="1"/>
  <c r="CA123" i="16" s="1"/>
  <c r="BX191" i="16"/>
  <c r="BY191" i="16" s="1"/>
  <c r="CA191" i="16" s="1"/>
  <c r="BX22" i="16"/>
  <c r="BY22" i="16" s="1"/>
  <c r="CA22" i="16" s="1"/>
  <c r="BX99" i="16"/>
  <c r="BY99" i="16" s="1"/>
  <c r="CA99" i="16" s="1"/>
  <c r="BX126" i="16"/>
  <c r="BY126" i="16" s="1"/>
  <c r="CA126" i="16" s="1"/>
  <c r="BX194" i="16"/>
  <c r="BY194" i="16" s="1"/>
  <c r="CA194" i="16" s="1"/>
  <c r="BX222" i="16"/>
  <c r="BY222" i="16" s="1"/>
  <c r="CA222" i="16" s="1"/>
  <c r="BX63" i="16"/>
  <c r="BY63" i="16" s="1"/>
  <c r="CA63" i="16" s="1"/>
  <c r="BX198" i="16"/>
  <c r="BY198" i="16" s="1"/>
  <c r="CA198" i="16" s="1"/>
  <c r="BX192" i="16"/>
  <c r="BY192" i="16" s="1"/>
  <c r="CA192" i="16" s="1"/>
  <c r="BX89" i="16"/>
  <c r="BY89" i="16" s="1"/>
  <c r="CA89" i="16" s="1"/>
  <c r="BX167" i="16"/>
  <c r="BY167" i="16" s="1"/>
  <c r="CA167" i="16" s="1"/>
  <c r="BX23" i="16"/>
  <c r="BY23" i="16" s="1"/>
  <c r="CA23" i="16" s="1"/>
  <c r="BX90" i="16"/>
  <c r="BY90" i="16" s="1"/>
  <c r="CA90" i="16" s="1"/>
  <c r="BX160" i="16"/>
  <c r="BY160" i="16" s="1"/>
  <c r="CA160" i="16" s="1"/>
  <c r="BX67" i="16"/>
  <c r="BY67" i="16" s="1"/>
  <c r="CA67" i="16" s="1"/>
  <c r="BX135" i="16"/>
  <c r="BY135" i="16" s="1"/>
  <c r="CA135" i="16" s="1"/>
  <c r="BX202" i="16"/>
  <c r="BY202" i="16" s="1"/>
  <c r="CA202" i="16" s="1"/>
  <c r="BX34" i="16"/>
  <c r="BY34" i="16" s="1"/>
  <c r="CA34" i="16" s="1"/>
  <c r="BX102" i="16"/>
  <c r="BY102" i="16" s="1"/>
  <c r="CA102" i="16" s="1"/>
  <c r="BX171" i="16"/>
  <c r="BY171" i="16" s="1"/>
  <c r="CA171" i="16" s="1"/>
  <c r="BX27" i="16"/>
  <c r="BY27" i="16" s="1"/>
  <c r="CA27" i="16" s="1"/>
  <c r="BX93" i="16"/>
  <c r="BY93" i="16" s="1"/>
  <c r="CA93" i="16" s="1"/>
  <c r="BX163" i="16"/>
  <c r="BY163" i="16" s="1"/>
  <c r="CA163" i="16" s="1"/>
  <c r="BX28" i="16"/>
  <c r="BY28" i="16" s="1"/>
  <c r="CA28" i="16" s="1"/>
  <c r="BX95" i="16"/>
  <c r="BY95" i="16" s="1"/>
  <c r="CA95" i="16" s="1"/>
  <c r="BX164" i="16"/>
  <c r="BY164" i="16" s="1"/>
  <c r="CA164" i="16" s="1"/>
  <c r="BX71" i="16"/>
  <c r="BY71" i="16" s="1"/>
  <c r="CA71" i="16" s="1"/>
  <c r="BX139" i="16"/>
  <c r="BY139" i="16" s="1"/>
  <c r="CA139" i="16" s="1"/>
  <c r="BX206" i="16"/>
  <c r="BY206" i="16" s="1"/>
  <c r="CA206" i="16" s="1"/>
  <c r="BX72" i="16"/>
  <c r="BY72" i="16" s="1"/>
  <c r="CA72" i="16" s="1"/>
  <c r="BX140" i="16"/>
  <c r="BY140" i="16" s="1"/>
  <c r="CA140" i="16" s="1"/>
  <c r="BX207" i="16"/>
  <c r="BY207" i="16" s="1"/>
  <c r="CA207" i="16" s="1"/>
  <c r="G37" i="16"/>
  <c r="E106" i="16"/>
  <c r="G156" i="16"/>
  <c r="G106" i="16"/>
  <c r="G134" i="16"/>
  <c r="G25" i="16"/>
  <c r="E94" i="16"/>
  <c r="E150" i="16"/>
  <c r="E97" i="16"/>
  <c r="G150" i="16"/>
  <c r="G97" i="16"/>
  <c r="E170" i="16"/>
  <c r="G94" i="16"/>
  <c r="E134" i="16"/>
  <c r="G51" i="16"/>
  <c r="E51" i="16"/>
  <c r="E213" i="16"/>
  <c r="G213" i="16"/>
  <c r="E25" i="16"/>
  <c r="G170" i="16"/>
  <c r="BK157" i="16" l="1"/>
  <c r="BK158" i="16"/>
  <c r="BK38" i="16"/>
  <c r="BK39" i="16"/>
  <c r="BK95" i="16"/>
  <c r="BK96" i="16"/>
  <c r="BK52" i="16"/>
  <c r="BK53" i="16"/>
  <c r="BK214" i="16"/>
  <c r="BK215" i="16"/>
  <c r="BK136" i="16"/>
  <c r="BK135" i="16"/>
  <c r="BK27" i="16"/>
  <c r="BK26" i="16"/>
  <c r="BK172" i="16"/>
  <c r="BK171" i="16"/>
  <c r="BK151" i="16"/>
  <c r="BK152" i="16"/>
  <c r="BK99" i="16"/>
  <c r="BK98" i="16"/>
  <c r="BK108" i="16"/>
  <c r="BK107" i="16"/>
  <c r="BY131" i="16"/>
  <c r="CA131" i="16" s="1"/>
  <c r="BY85" i="16"/>
  <c r="CA85" i="16" s="1"/>
  <c r="BY82" i="16"/>
  <c r="CA82" i="16" s="1"/>
  <c r="BY66" i="16"/>
  <c r="CA66" i="16" s="1"/>
  <c r="BY30" i="16"/>
  <c r="CA30" i="16" s="1"/>
  <c r="BY100" i="16"/>
  <c r="CA100" i="16" s="1"/>
  <c r="BY64" i="16"/>
  <c r="CA64" i="16" s="1"/>
  <c r="BY15" i="16"/>
  <c r="CA15" i="16" s="1"/>
  <c r="BY70" i="16"/>
  <c r="CA70" i="16" s="1"/>
  <c r="BY81" i="16"/>
  <c r="CA81" i="16" s="1"/>
  <c r="BY35" i="16"/>
  <c r="CA35" i="16" s="1"/>
  <c r="BY32" i="16"/>
  <c r="CA32" i="16" s="1"/>
  <c r="BY130" i="16"/>
  <c r="CA130" i="16" s="1"/>
  <c r="BY137" i="16"/>
  <c r="CA137" i="16" s="1"/>
  <c r="BY104" i="16"/>
  <c r="CA104" i="16" s="1"/>
  <c r="BY179" i="16"/>
  <c r="CA179" i="16" s="1"/>
  <c r="BY111" i="16"/>
  <c r="CA111" i="16" s="1"/>
  <c r="BY86" i="16"/>
  <c r="CA86" i="16" s="1"/>
  <c r="BY144" i="16"/>
  <c r="CA144" i="16" s="1"/>
  <c r="BY216" i="16"/>
  <c r="CA216" i="16" s="1"/>
  <c r="BY19" i="16"/>
  <c r="CA19" i="16" s="1"/>
  <c r="BY148" i="16"/>
  <c r="CA148" i="16" s="1"/>
  <c r="BY159" i="16"/>
  <c r="CA159" i="16" s="1"/>
  <c r="BY155" i="16"/>
  <c r="CA155" i="16" s="1"/>
  <c r="BY69" i="16"/>
  <c r="CA69" i="16" s="1"/>
  <c r="BY221" i="16"/>
  <c r="CA221" i="16" s="1"/>
  <c r="BY42" i="16"/>
  <c r="CA42" i="16" s="1"/>
  <c r="BY73" i="16"/>
  <c r="CA73" i="16" s="1"/>
  <c r="BY117" i="16"/>
  <c r="CA117" i="16" s="1"/>
  <c r="BY115" i="16"/>
  <c r="CA115" i="16" s="1"/>
  <c r="BY199" i="16"/>
  <c r="CA199" i="16" s="1"/>
  <c r="BY46" i="16"/>
  <c r="CA46" i="16" s="1"/>
  <c r="BY217" i="16"/>
  <c r="CA217" i="16" s="1"/>
  <c r="BZ165" i="16"/>
  <c r="BZ183" i="16"/>
  <c r="BZ218" i="16"/>
  <c r="BZ103" i="16"/>
  <c r="BZ133" i="16"/>
  <c r="BZ114" i="16"/>
  <c r="BZ182" i="16"/>
  <c r="BZ173" i="16"/>
  <c r="BZ121" i="16"/>
  <c r="BZ143" i="16"/>
  <c r="BZ166" i="16"/>
  <c r="BZ80" i="16"/>
  <c r="BZ75" i="16"/>
  <c r="BZ154" i="16"/>
  <c r="BZ201" i="16"/>
  <c r="BZ211" i="16"/>
  <c r="BZ59" i="16"/>
  <c r="BZ76" i="16"/>
  <c r="BZ185" i="16"/>
  <c r="BZ210" i="16"/>
  <c r="BZ43" i="16"/>
  <c r="BZ24" i="16"/>
  <c r="BZ204" i="16"/>
  <c r="BZ92" i="16"/>
  <c r="BZ49" i="16"/>
  <c r="BZ168" i="16"/>
  <c r="BZ205" i="16"/>
  <c r="BZ29" i="16"/>
  <c r="BZ124" i="16"/>
  <c r="BZ162" i="16"/>
  <c r="BZ18" i="16"/>
  <c r="BZ147" i="16"/>
  <c r="BZ138" i="16"/>
  <c r="BZ47" i="16"/>
  <c r="BZ36" i="16"/>
  <c r="BZ206" i="16"/>
  <c r="BZ90" i="16"/>
  <c r="BZ122" i="16"/>
  <c r="BZ220" i="16"/>
  <c r="BZ142" i="16"/>
  <c r="BZ197" i="16"/>
  <c r="BZ68" i="16"/>
  <c r="BZ14" i="16"/>
  <c r="BZ120" i="16"/>
  <c r="BZ132" i="16"/>
  <c r="BZ44" i="16"/>
  <c r="BZ177" i="16"/>
  <c r="BZ23" i="16"/>
  <c r="BZ153" i="16"/>
  <c r="BZ129" i="16"/>
  <c r="BZ200" i="16"/>
  <c r="BZ87" i="16"/>
  <c r="BZ109" i="16"/>
  <c r="BZ71" i="16"/>
  <c r="BZ102" i="16"/>
  <c r="BZ167" i="16"/>
  <c r="BZ194" i="16"/>
  <c r="BZ84" i="16"/>
  <c r="BZ31" i="16"/>
  <c r="BZ175" i="16"/>
  <c r="BZ62" i="16"/>
  <c r="BZ169" i="16"/>
  <c r="BZ48" i="16"/>
  <c r="BZ195" i="16"/>
  <c r="BZ20" i="16"/>
  <c r="BZ119" i="16"/>
  <c r="BZ41" i="16"/>
  <c r="BZ164" i="16"/>
  <c r="BZ34" i="16"/>
  <c r="BZ89" i="16"/>
  <c r="BZ198" i="16"/>
  <c r="BZ126" i="16"/>
  <c r="BZ146" i="16"/>
  <c r="BZ17" i="16"/>
  <c r="BZ149" i="16"/>
  <c r="BZ196" i="16"/>
  <c r="BZ101" i="16"/>
  <c r="BZ189" i="16"/>
  <c r="BZ127" i="16"/>
  <c r="BZ224" i="16"/>
  <c r="BZ181" i="16"/>
  <c r="BZ176" i="16"/>
  <c r="BZ202" i="16"/>
  <c r="BZ192" i="16"/>
  <c r="BZ191" i="16"/>
  <c r="BZ78" i="16"/>
  <c r="BZ186" i="16"/>
  <c r="BZ40" i="16"/>
  <c r="BZ128" i="16"/>
  <c r="BZ33" i="16"/>
  <c r="BZ60" i="16"/>
  <c r="BZ113" i="16"/>
  <c r="BZ219" i="16"/>
  <c r="BZ141" i="16"/>
  <c r="BZ207" i="16"/>
  <c r="BZ28" i="16"/>
  <c r="BZ22" i="16"/>
  <c r="BZ123" i="16"/>
  <c r="BZ212" i="16"/>
  <c r="BZ118" i="16"/>
  <c r="BZ57" i="16"/>
  <c r="BZ178" i="16"/>
  <c r="BZ174" i="16"/>
  <c r="BZ61" i="16"/>
  <c r="BZ193" i="16"/>
  <c r="BZ161" i="16"/>
  <c r="BZ88" i="16"/>
  <c r="BZ45" i="16"/>
  <c r="BZ65" i="16"/>
  <c r="BZ139" i="16"/>
  <c r="BZ55" i="16"/>
  <c r="BZ74" i="16"/>
  <c r="BZ116" i="16"/>
  <c r="CA13" i="16"/>
  <c r="BZ13" i="16"/>
  <c r="BZ187" i="16"/>
  <c r="BZ140" i="16"/>
  <c r="BZ163" i="16"/>
  <c r="BZ67" i="16"/>
  <c r="BZ63" i="16"/>
  <c r="BZ56" i="16"/>
  <c r="BZ145" i="16"/>
  <c r="BZ50" i="16"/>
  <c r="BZ184" i="16"/>
  <c r="BZ110" i="16"/>
  <c r="BZ105" i="16"/>
  <c r="BZ203" i="16"/>
  <c r="BZ125" i="16"/>
  <c r="BZ54" i="16"/>
  <c r="BZ91" i="16"/>
  <c r="BZ21" i="16"/>
  <c r="BZ180" i="16"/>
  <c r="BZ83" i="16"/>
  <c r="BZ79" i="16"/>
  <c r="BZ72" i="16"/>
  <c r="BZ93" i="16"/>
  <c r="BZ160" i="16"/>
  <c r="BZ222" i="16"/>
  <c r="BZ190" i="16"/>
  <c r="BZ77" i="16"/>
  <c r="BZ209" i="16"/>
  <c r="BZ58" i="16"/>
  <c r="BZ188" i="16"/>
  <c r="BZ208" i="16"/>
  <c r="BZ223" i="16"/>
  <c r="BZ112" i="16"/>
  <c r="BZ16" i="16"/>
  <c r="BZ73" i="16" l="1"/>
  <c r="BZ216" i="16"/>
  <c r="BZ155" i="16"/>
  <c r="BZ32" i="16"/>
  <c r="BZ66" i="16"/>
  <c r="BZ179" i="16"/>
  <c r="BZ46" i="16"/>
  <c r="BZ15" i="16"/>
  <c r="BZ199" i="16"/>
  <c r="BZ42" i="16"/>
  <c r="BZ159" i="16"/>
  <c r="BZ144" i="16"/>
  <c r="BZ104" i="16"/>
  <c r="BZ35" i="16"/>
  <c r="BZ64" i="16"/>
  <c r="BZ82" i="16"/>
  <c r="BZ115" i="16"/>
  <c r="BZ221" i="16"/>
  <c r="BZ148" i="16"/>
  <c r="BZ86" i="16"/>
  <c r="BZ137" i="16"/>
  <c r="BZ81" i="16"/>
  <c r="BZ100" i="16"/>
  <c r="BZ85" i="16"/>
  <c r="BZ217" i="16"/>
  <c r="BZ117" i="16"/>
  <c r="BZ69" i="16"/>
  <c r="BZ19" i="16"/>
  <c r="BZ111" i="16"/>
  <c r="BZ130" i="16"/>
  <c r="BZ70" i="16"/>
  <c r="BZ30" i="16"/>
  <c r="BZ131" i="16"/>
  <c r="CL96" i="16"/>
  <c r="D135" i="16" l="1"/>
  <c r="D27" i="16"/>
  <c r="D26" i="16" l="1"/>
  <c r="C25" i="16" l="1"/>
  <c r="EK11" i="16"/>
  <c r="DZ11" i="16"/>
  <c r="C11" i="16"/>
  <c r="U11" i="16"/>
  <c r="AK12" i="16"/>
  <c r="G12" i="16"/>
  <c r="E12" i="16"/>
  <c r="C12" i="16"/>
  <c r="I12" i="16"/>
  <c r="CN23" i="16" l="1"/>
  <c r="CN24" i="16"/>
  <c r="CN29" i="16"/>
  <c r="CN40" i="16"/>
  <c r="CN48" i="16"/>
  <c r="CN66" i="16"/>
  <c r="CN80" i="16"/>
  <c r="CN100" i="16"/>
  <c r="CN101" i="16"/>
  <c r="CN112" i="16"/>
  <c r="CN115" i="16"/>
  <c r="CN131" i="16"/>
  <c r="CN137" i="16"/>
  <c r="CN157" i="16"/>
  <c r="CN158" i="16"/>
  <c r="CN159" i="16"/>
  <c r="CN166" i="16"/>
  <c r="CN168" i="16"/>
  <c r="CN177" i="16"/>
  <c r="CN186" i="16"/>
  <c r="CN194" i="16"/>
  <c r="CN211" i="16"/>
  <c r="CN218" i="16"/>
  <c r="CL15" i="16"/>
  <c r="CL16" i="16"/>
  <c r="CL18" i="16"/>
  <c r="CL19" i="16"/>
  <c r="CL21" i="16"/>
  <c r="CL24" i="16"/>
  <c r="CL28" i="16"/>
  <c r="CL29" i="16"/>
  <c r="CL32" i="16"/>
  <c r="CL33" i="16"/>
  <c r="CL34" i="16"/>
  <c r="CL38" i="16"/>
  <c r="CL39" i="16"/>
  <c r="CL40" i="16"/>
  <c r="CL42" i="16"/>
  <c r="CL43" i="16"/>
  <c r="CL45" i="16"/>
  <c r="CL46" i="16"/>
  <c r="CL48" i="16"/>
  <c r="CL49" i="16"/>
  <c r="CL52" i="16"/>
  <c r="CL53" i="16"/>
  <c r="CL54" i="16"/>
  <c r="CL55" i="16"/>
  <c r="CL56" i="16"/>
  <c r="CL57" i="16"/>
  <c r="CL66" i="16"/>
  <c r="CL67" i="16"/>
  <c r="CL69" i="16"/>
  <c r="CL70" i="16"/>
  <c r="CL71" i="16"/>
  <c r="CL72" i="16"/>
  <c r="CL79" i="16"/>
  <c r="CL82" i="16"/>
  <c r="CL84" i="16"/>
  <c r="CL85" i="16"/>
  <c r="CL86" i="16"/>
  <c r="CL87" i="16"/>
  <c r="CL89" i="16"/>
  <c r="CL91" i="16"/>
  <c r="CL95" i="16"/>
  <c r="CL101" i="16"/>
  <c r="CL104" i="16"/>
  <c r="CL105" i="16"/>
  <c r="CL110" i="16"/>
  <c r="CL111" i="16"/>
  <c r="CL115" i="16"/>
  <c r="CL116" i="16"/>
  <c r="CL117" i="16"/>
  <c r="CL121" i="16"/>
  <c r="CL122" i="16"/>
  <c r="CL125" i="16"/>
  <c r="CL128" i="16"/>
  <c r="CL129" i="16"/>
  <c r="CL131" i="16"/>
  <c r="CL132" i="16"/>
  <c r="CL137" i="16"/>
  <c r="CL139" i="16"/>
  <c r="CL141" i="16"/>
  <c r="CL143" i="16"/>
  <c r="CL151" i="16"/>
  <c r="CL152" i="16"/>
  <c r="CL155" i="16"/>
  <c r="CL157" i="16"/>
  <c r="CL158" i="16"/>
  <c r="CL159" i="16"/>
  <c r="CL160" i="16"/>
  <c r="CL162" i="16"/>
  <c r="CL163" i="16"/>
  <c r="CL164" i="16"/>
  <c r="CL167" i="16"/>
  <c r="CL168" i="16"/>
  <c r="CL175" i="16"/>
  <c r="CL176" i="16"/>
  <c r="CL177" i="16"/>
  <c r="CL181" i="16"/>
  <c r="CL185" i="16"/>
  <c r="CL186" i="16"/>
  <c r="CL188" i="16"/>
  <c r="CL190" i="16"/>
  <c r="CL194" i="16"/>
  <c r="CL195" i="16"/>
  <c r="CL198" i="16"/>
  <c r="CL200" i="16"/>
  <c r="CL203" i="16"/>
  <c r="CL204" i="16"/>
  <c r="CL207" i="16"/>
  <c r="CL208" i="16"/>
  <c r="CL211" i="16"/>
  <c r="CL214" i="16"/>
  <c r="CL215" i="16"/>
  <c r="CL216" i="16"/>
  <c r="CL217" i="16"/>
  <c r="CL219" i="16"/>
  <c r="CL221" i="16"/>
  <c r="CJ15" i="16"/>
  <c r="CJ16" i="16"/>
  <c r="CJ18" i="16"/>
  <c r="CJ19" i="16"/>
  <c r="CJ24" i="16"/>
  <c r="CJ29" i="16"/>
  <c r="CJ32" i="16"/>
  <c r="CJ33" i="16"/>
  <c r="CJ34" i="16"/>
  <c r="CJ38" i="16"/>
  <c r="CJ39" i="16"/>
  <c r="CJ40" i="16"/>
  <c r="CJ42" i="16"/>
  <c r="CJ43" i="16"/>
  <c r="CJ46" i="16"/>
  <c r="CJ48" i="16"/>
  <c r="CJ49" i="16"/>
  <c r="CJ52" i="16"/>
  <c r="CJ53" i="16"/>
  <c r="CJ54" i="16"/>
  <c r="CJ55" i="16"/>
  <c r="CJ56" i="16"/>
  <c r="CJ57" i="16"/>
  <c r="CJ66" i="16"/>
  <c r="CJ67" i="16"/>
  <c r="CJ69" i="16"/>
  <c r="CJ70" i="16"/>
  <c r="CJ71" i="16"/>
  <c r="CJ82" i="16"/>
  <c r="CJ84" i="16"/>
  <c r="CJ85" i="16"/>
  <c r="CJ86" i="16"/>
  <c r="CJ87" i="16"/>
  <c r="CJ89" i="16"/>
  <c r="CJ91" i="16"/>
  <c r="CJ95" i="16"/>
  <c r="CJ96" i="16"/>
  <c r="CJ101" i="16"/>
  <c r="CJ110" i="16"/>
  <c r="CJ111" i="16"/>
  <c r="CJ115" i="16"/>
  <c r="CJ116" i="16"/>
  <c r="CJ117" i="16"/>
  <c r="CJ121" i="16"/>
  <c r="CJ122" i="16"/>
  <c r="CJ125" i="16"/>
  <c r="CJ128" i="16"/>
  <c r="CJ129" i="16"/>
  <c r="CJ131" i="16"/>
  <c r="CJ132" i="16"/>
  <c r="CJ137" i="16"/>
  <c r="CJ139" i="16"/>
  <c r="CJ141" i="16"/>
  <c r="CJ143" i="16"/>
  <c r="CJ151" i="16"/>
  <c r="CJ152" i="16"/>
  <c r="CJ155" i="16"/>
  <c r="CJ159" i="16"/>
  <c r="CJ160" i="16"/>
  <c r="CJ162" i="16"/>
  <c r="CJ163" i="16"/>
  <c r="CJ164" i="16"/>
  <c r="CJ167" i="16"/>
  <c r="CJ168" i="16"/>
  <c r="CJ175" i="16"/>
  <c r="CJ176" i="16"/>
  <c r="CJ177" i="16"/>
  <c r="CJ181" i="16"/>
  <c r="CJ185" i="16"/>
  <c r="CJ188" i="16"/>
  <c r="CJ190" i="16"/>
  <c r="CJ194" i="16"/>
  <c r="CJ195" i="16"/>
  <c r="CJ198" i="16"/>
  <c r="CJ200" i="16"/>
  <c r="CJ203" i="16"/>
  <c r="CJ204" i="16"/>
  <c r="CJ208" i="16"/>
  <c r="CJ211" i="16"/>
  <c r="CJ214" i="16"/>
  <c r="CJ215" i="16"/>
  <c r="CJ216" i="16"/>
  <c r="CJ217" i="16"/>
  <c r="CJ219" i="16"/>
  <c r="B8" i="16" l="1"/>
  <c r="B6" i="16" l="1"/>
  <c r="CB12" i="16" l="1"/>
  <c r="CA12" i="16"/>
  <c r="AW12" i="16"/>
  <c r="CP167" i="16" l="1"/>
  <c r="CP203" i="16"/>
  <c r="CP186" i="16"/>
  <c r="CP38" i="16" l="1"/>
  <c r="CP136" i="16"/>
  <c r="CP39" i="16"/>
  <c r="CP135" i="16"/>
  <c r="BW26" i="16" l="1"/>
  <c r="CQ12" i="16"/>
  <c r="CO12" i="16"/>
  <c r="CM12" i="16"/>
  <c r="CK12" i="16"/>
  <c r="CI12" i="16"/>
  <c r="CG12" i="16"/>
  <c r="BV12" i="16"/>
  <c r="BT12" i="16"/>
  <c r="BR12" i="16"/>
  <c r="BP12" i="16"/>
  <c r="BN12" i="16"/>
  <c r="BL12" i="16"/>
  <c r="BK12" i="16"/>
  <c r="AA12" i="16"/>
  <c r="Y12" i="16"/>
  <c r="M12" i="16"/>
  <c r="K12" i="16"/>
  <c r="BU215" i="16" l="1"/>
  <c r="BU158" i="16"/>
  <c r="BU136" i="16"/>
  <c r="BU99" i="16"/>
  <c r="BU53" i="16"/>
  <c r="BU27" i="16"/>
  <c r="BU171" i="16"/>
  <c r="BU135" i="16"/>
  <c r="BU96" i="16"/>
  <c r="BU38" i="16"/>
  <c r="BU186" i="16"/>
  <c r="BU176" i="16"/>
  <c r="BU167" i="16"/>
  <c r="BU214" i="16"/>
  <c r="BU152" i="16"/>
  <c r="BU107" i="16"/>
  <c r="BU52" i="16"/>
  <c r="BU203" i="16"/>
  <c r="BU108" i="16"/>
  <c r="BU26" i="16"/>
  <c r="BU172" i="16"/>
  <c r="BU98" i="16"/>
  <c r="BU39" i="16"/>
  <c r="BU157" i="16"/>
  <c r="BU151" i="16"/>
  <c r="BU95" i="16"/>
  <c r="BW203" i="16"/>
  <c r="BW176" i="16"/>
  <c r="BW186" i="16"/>
  <c r="BW167" i="16"/>
  <c r="BW214" i="16"/>
  <c r="BW157" i="16"/>
  <c r="BW135" i="16"/>
  <c r="BW98" i="16"/>
  <c r="BW52" i="16"/>
  <c r="BW172" i="16"/>
  <c r="BW151" i="16"/>
  <c r="BW99" i="16"/>
  <c r="BW39" i="16"/>
  <c r="BW158" i="16"/>
  <c r="BW108" i="16"/>
  <c r="BW95" i="16"/>
  <c r="BW27" i="16"/>
  <c r="BW136" i="16"/>
  <c r="BW38" i="16"/>
  <c r="BW215" i="16"/>
  <c r="BW107" i="16"/>
  <c r="BW152" i="16"/>
  <c r="BW96" i="16"/>
  <c r="BW53" i="16"/>
  <c r="BW171" i="16"/>
  <c r="BQ203" i="16"/>
  <c r="BQ176" i="16"/>
  <c r="BQ171" i="16"/>
  <c r="BQ151" i="16"/>
  <c r="BQ107" i="16"/>
  <c r="BQ95" i="16"/>
  <c r="BQ38" i="16"/>
  <c r="BQ186" i="16"/>
  <c r="BQ167" i="16"/>
  <c r="BQ214" i="16"/>
  <c r="BQ152" i="16"/>
  <c r="BQ99" i="16"/>
  <c r="BQ52" i="16"/>
  <c r="BQ172" i="16"/>
  <c r="BQ136" i="16"/>
  <c r="BQ98" i="16"/>
  <c r="BQ39" i="16"/>
  <c r="BQ215" i="16"/>
  <c r="BQ108" i="16"/>
  <c r="BQ26" i="16"/>
  <c r="BQ158" i="16"/>
  <c r="BQ96" i="16"/>
  <c r="BQ157" i="16"/>
  <c r="BQ53" i="16"/>
  <c r="BQ135" i="16"/>
  <c r="BQ27" i="16"/>
  <c r="BO38" i="16"/>
  <c r="BO95" i="16"/>
  <c r="BO107" i="16"/>
  <c r="BO151" i="16"/>
  <c r="BO171" i="16"/>
  <c r="BO27" i="16"/>
  <c r="BO96" i="16"/>
  <c r="BO135" i="16"/>
  <c r="BO158" i="16"/>
  <c r="BO39" i="16"/>
  <c r="BO98" i="16"/>
  <c r="BO136" i="16"/>
  <c r="BO172" i="16"/>
  <c r="BO108" i="16"/>
  <c r="BO215" i="16"/>
  <c r="BO52" i="16"/>
  <c r="BO152" i="16"/>
  <c r="BO167" i="16"/>
  <c r="BO186" i="16"/>
  <c r="BO53" i="16"/>
  <c r="BO157" i="16"/>
  <c r="BO26" i="16"/>
  <c r="BO99" i="16"/>
  <c r="BO214" i="16"/>
  <c r="BO176" i="16"/>
  <c r="BO203" i="16"/>
  <c r="AB203" i="16" l="1"/>
  <c r="AN203" i="16"/>
  <c r="AV203" i="16"/>
  <c r="AX203" i="16"/>
  <c r="AZ203" i="16"/>
  <c r="CH203" i="16"/>
  <c r="DU203" i="16"/>
  <c r="DS203" i="16"/>
  <c r="AT203" i="16" l="1"/>
  <c r="BA203" i="16" s="1"/>
  <c r="BC203" i="16" s="1"/>
  <c r="BB203" i="16" l="1"/>
  <c r="DU26" i="16" l="1"/>
  <c r="DQ26" i="16"/>
  <c r="DU27" i="16"/>
  <c r="DQ27" i="16"/>
  <c r="DU38" i="16"/>
  <c r="DU39" i="16"/>
  <c r="DU52" i="16"/>
  <c r="DU53" i="16"/>
  <c r="DU95" i="16"/>
  <c r="DQ95" i="16"/>
  <c r="DU96" i="16"/>
  <c r="DQ96" i="16"/>
  <c r="DU98" i="16"/>
  <c r="DU99" i="16"/>
  <c r="DU107" i="16"/>
  <c r="DU108" i="16"/>
  <c r="DU135" i="16"/>
  <c r="DU136" i="16"/>
  <c r="DU151" i="16"/>
  <c r="DU152" i="16"/>
  <c r="DU157" i="16"/>
  <c r="DU158" i="16"/>
  <c r="DU171" i="16"/>
  <c r="DU172" i="16"/>
  <c r="DU214" i="16"/>
  <c r="CF38" i="16"/>
  <c r="CF39" i="16"/>
  <c r="AV27" i="16"/>
  <c r="AZ27" i="16"/>
  <c r="AZ38" i="16"/>
  <c r="AT39" i="16"/>
  <c r="AZ39" i="16"/>
  <c r="AZ52" i="16"/>
  <c r="AZ53" i="16"/>
  <c r="AZ95" i="16"/>
  <c r="AZ96" i="16"/>
  <c r="AZ98" i="16"/>
  <c r="AZ99" i="16"/>
  <c r="AZ107" i="16"/>
  <c r="AZ108" i="16"/>
  <c r="AZ135" i="16"/>
  <c r="AZ136" i="16"/>
  <c r="AZ151" i="16"/>
  <c r="AZ152" i="16"/>
  <c r="AZ157" i="16"/>
  <c r="AZ158" i="16"/>
  <c r="AZ171" i="16"/>
  <c r="AZ172" i="16"/>
  <c r="AZ214" i="16"/>
  <c r="AZ215" i="16"/>
  <c r="AB186" i="16" l="1"/>
  <c r="Z186" i="16"/>
  <c r="X186" i="16"/>
  <c r="DU186" i="16"/>
  <c r="CH186" i="16"/>
  <c r="CF186" i="16"/>
  <c r="CD186" i="16"/>
  <c r="AZ186" i="16"/>
  <c r="AN186" i="16"/>
  <c r="AL186" i="16"/>
  <c r="AJ186" i="16"/>
  <c r="AN27" i="16" l="1"/>
  <c r="V186" i="16"/>
  <c r="AC186" i="16" s="1"/>
  <c r="AE186" i="16" s="1"/>
  <c r="AH186" i="16"/>
  <c r="AO186" i="16" s="1"/>
  <c r="AQ186" i="16" s="1"/>
  <c r="AP186" i="16" l="1"/>
  <c r="AD186" i="16"/>
  <c r="AB27" i="16" l="1"/>
  <c r="EL12" i="16"/>
  <c r="EK12" i="16"/>
  <c r="EG12" i="16"/>
  <c r="EF12" i="16"/>
  <c r="EB12" i="16"/>
  <c r="DZ12" i="16"/>
  <c r="DY12" i="16"/>
  <c r="DX12" i="16"/>
  <c r="DR12" i="16"/>
  <c r="DP12" i="16"/>
  <c r="DT12" i="16"/>
  <c r="CU12" i="16"/>
  <c r="CT12" i="16"/>
  <c r="CE12" i="16"/>
  <c r="CC12" i="16"/>
  <c r="BX12" i="16"/>
  <c r="BJ12" i="16"/>
  <c r="BG12" i="16"/>
  <c r="BF12" i="16"/>
  <c r="BE12" i="16"/>
  <c r="BD12" i="16"/>
  <c r="BC12" i="16"/>
  <c r="AY12" i="16"/>
  <c r="AU12" i="16"/>
  <c r="AS12" i="16"/>
  <c r="AR12" i="16"/>
  <c r="AQ12" i="16"/>
  <c r="AM12" i="16"/>
  <c r="AI12" i="16"/>
  <c r="AG12" i="16"/>
  <c r="AF12" i="16"/>
  <c r="AE12" i="16"/>
  <c r="W12" i="16"/>
  <c r="U12" i="16"/>
  <c r="T12" i="16"/>
  <c r="S12" i="16"/>
  <c r="O12" i="16"/>
  <c r="B12" i="16"/>
  <c r="DP11" i="16"/>
  <c r="CV11" i="16"/>
  <c r="CC11" i="16"/>
  <c r="BL11" i="16"/>
  <c r="BE11" i="16"/>
  <c r="AS11" i="16"/>
  <c r="AG11" i="16"/>
  <c r="EA203" i="16"/>
  <c r="DQ203" i="16"/>
  <c r="DV203" i="16" s="1"/>
  <c r="DX203" i="16" s="1"/>
  <c r="DG203" i="16"/>
  <c r="DC203" i="16"/>
  <c r="DA203" i="16"/>
  <c r="CY203" i="16"/>
  <c r="CW203" i="16"/>
  <c r="BS203" i="16"/>
  <c r="BM203" i="16"/>
  <c r="AL203" i="16"/>
  <c r="AJ203" i="16"/>
  <c r="AH203" i="16"/>
  <c r="Z203" i="16"/>
  <c r="X203" i="16"/>
  <c r="V203" i="16"/>
  <c r="N203" i="16"/>
  <c r="J203" i="16"/>
  <c r="AC203" i="16" l="1"/>
  <c r="AE203" i="16" s="1"/>
  <c r="AO203" i="16"/>
  <c r="AQ203" i="16" s="1"/>
  <c r="DW203" i="16"/>
  <c r="CI51" i="16"/>
  <c r="CI94" i="16"/>
  <c r="CO37" i="16"/>
  <c r="CK156" i="16"/>
  <c r="CI37" i="16"/>
  <c r="CO134" i="16"/>
  <c r="CI150" i="16"/>
  <c r="CK37" i="16"/>
  <c r="CM156" i="16"/>
  <c r="CI213" i="16"/>
  <c r="CK94" i="16"/>
  <c r="CK150" i="16"/>
  <c r="CK213" i="16"/>
  <c r="CK51" i="16"/>
  <c r="BN213" i="16"/>
  <c r="BT170" i="16"/>
  <c r="BV156" i="16"/>
  <c r="BT213" i="16"/>
  <c r="BP156" i="16"/>
  <c r="AY170" i="16"/>
  <c r="BP213" i="16"/>
  <c r="BP170" i="16"/>
  <c r="AY156" i="16"/>
  <c r="BN170" i="16"/>
  <c r="BT156" i="16"/>
  <c r="BN156" i="16"/>
  <c r="BV170" i="16"/>
  <c r="BV213" i="16"/>
  <c r="AY213" i="16"/>
  <c r="BN134" i="16"/>
  <c r="BT106" i="16"/>
  <c r="BV150" i="16"/>
  <c r="AY150" i="16"/>
  <c r="BV97" i="16"/>
  <c r="BT150" i="16"/>
  <c r="BP106" i="16"/>
  <c r="AY97" i="16"/>
  <c r="BN106" i="16"/>
  <c r="BT97" i="16"/>
  <c r="BP150" i="16"/>
  <c r="BV134" i="16"/>
  <c r="AY134" i="16"/>
  <c r="BP134" i="16"/>
  <c r="BN150" i="16"/>
  <c r="BT134" i="16"/>
  <c r="BP97" i="16"/>
  <c r="AY106" i="16"/>
  <c r="BN97" i="16"/>
  <c r="BV106" i="16"/>
  <c r="BP51" i="16"/>
  <c r="BN51" i="16"/>
  <c r="BV94" i="16"/>
  <c r="AY94" i="16"/>
  <c r="BN37" i="16"/>
  <c r="BT94" i="16"/>
  <c r="BP25" i="16"/>
  <c r="BN25" i="16"/>
  <c r="AY51" i="16"/>
  <c r="CE37" i="16"/>
  <c r="BP94" i="16"/>
  <c r="BV51" i="16"/>
  <c r="BN94" i="16"/>
  <c r="BT51" i="16"/>
  <c r="BV37" i="16"/>
  <c r="AY37" i="16"/>
  <c r="BT37" i="16"/>
  <c r="BV25" i="16"/>
  <c r="BP37" i="16"/>
  <c r="BT25" i="16"/>
  <c r="CN156" i="16"/>
  <c r="CJ51" i="16"/>
  <c r="CJ150" i="16"/>
  <c r="CL213" i="16"/>
  <c r="CJ37" i="16"/>
  <c r="CJ94" i="16"/>
  <c r="CL94" i="16"/>
  <c r="CL37" i="16"/>
  <c r="CL156" i="16"/>
  <c r="CL51" i="16"/>
  <c r="CL150" i="16"/>
  <c r="CJ213" i="16"/>
  <c r="BU51" i="16"/>
  <c r="BQ170" i="16"/>
  <c r="BQ150" i="16"/>
  <c r="BO134" i="16"/>
  <c r="BW97" i="16"/>
  <c r="BW25" i="16"/>
  <c r="BQ156" i="16"/>
  <c r="BU170" i="16"/>
  <c r="BQ97" i="16"/>
  <c r="BO170" i="16"/>
  <c r="BO150" i="16"/>
  <c r="BO106" i="16"/>
  <c r="BQ213" i="16"/>
  <c r="BQ51" i="16"/>
  <c r="BU106" i="16"/>
  <c r="BQ37" i="16"/>
  <c r="BQ94" i="16"/>
  <c r="BW106" i="16"/>
  <c r="BQ134" i="16"/>
  <c r="BO213" i="16"/>
  <c r="BQ25" i="16"/>
  <c r="BQ106" i="16"/>
  <c r="BU134" i="16"/>
  <c r="BU97" i="16"/>
  <c r="BU150" i="16"/>
  <c r="BW37" i="16"/>
  <c r="BW150" i="16"/>
  <c r="BO156" i="16"/>
  <c r="BW156" i="16"/>
  <c r="BO25" i="16"/>
  <c r="BU156" i="16"/>
  <c r="BU213" i="16"/>
  <c r="BU37" i="16"/>
  <c r="BW94" i="16"/>
  <c r="BO37" i="16"/>
  <c r="BW51" i="16"/>
  <c r="BU94" i="16"/>
  <c r="BU25" i="16"/>
  <c r="BO94" i="16"/>
  <c r="BO51" i="16"/>
  <c r="BW134" i="16"/>
  <c r="BW213" i="16"/>
  <c r="BO97" i="16"/>
  <c r="BW170" i="16"/>
  <c r="CD203" i="16"/>
  <c r="CD95" i="16"/>
  <c r="CJ68" i="16"/>
  <c r="CJ59" i="16"/>
  <c r="DE151" i="16"/>
  <c r="DD150" i="16" s="1"/>
  <c r="DE152" i="16"/>
  <c r="CH99" i="16"/>
  <c r="CH95" i="16"/>
  <c r="CL59" i="16"/>
  <c r="CL23" i="16"/>
  <c r="CL68" i="16"/>
  <c r="DI203" i="16"/>
  <c r="DI27" i="16"/>
  <c r="DK203" i="16"/>
  <c r="DK157" i="16"/>
  <c r="DJ156" i="16" s="1"/>
  <c r="DK158" i="16"/>
  <c r="L203" i="16"/>
  <c r="L39" i="16"/>
  <c r="AJ27" i="16"/>
  <c r="CJ21" i="16"/>
  <c r="CJ30" i="16"/>
  <c r="CJ47" i="16"/>
  <c r="CJ64" i="16"/>
  <c r="CJ72" i="16"/>
  <c r="CJ81" i="16"/>
  <c r="CJ99" i="16"/>
  <c r="CJ108" i="16"/>
  <c r="CJ124" i="16"/>
  <c r="CJ140" i="16"/>
  <c r="CJ148" i="16"/>
  <c r="CJ184" i="16"/>
  <c r="CJ192" i="16"/>
  <c r="CJ199" i="16"/>
  <c r="CJ207" i="16"/>
  <c r="CJ224" i="16"/>
  <c r="CJ220" i="16"/>
  <c r="CJ14" i="16"/>
  <c r="CJ22" i="16"/>
  <c r="CJ31" i="16"/>
  <c r="CJ65" i="16"/>
  <c r="CJ74" i="16"/>
  <c r="CJ90" i="16"/>
  <c r="CJ100" i="16"/>
  <c r="CJ109" i="16"/>
  <c r="CJ153" i="16"/>
  <c r="CJ149" i="16"/>
  <c r="CJ193" i="16"/>
  <c r="CJ218" i="16"/>
  <c r="CJ26" i="16"/>
  <c r="CJ23" i="16"/>
  <c r="CJ41" i="16"/>
  <c r="CJ58" i="16"/>
  <c r="CJ75" i="16"/>
  <c r="CJ83" i="16"/>
  <c r="CJ118" i="16"/>
  <c r="CJ133" i="16"/>
  <c r="CJ142" i="16"/>
  <c r="CJ161" i="16"/>
  <c r="CJ169" i="16"/>
  <c r="CJ178" i="16"/>
  <c r="CJ186" i="16"/>
  <c r="CJ201" i="16"/>
  <c r="CJ209" i="16"/>
  <c r="CJ103" i="16"/>
  <c r="CJ120" i="16"/>
  <c r="CJ136" i="16"/>
  <c r="CJ154" i="16"/>
  <c r="CJ172" i="16"/>
  <c r="CJ50" i="16"/>
  <c r="CJ76" i="16"/>
  <c r="CJ92" i="16"/>
  <c r="CJ102" i="16"/>
  <c r="CJ119" i="16"/>
  <c r="CJ126" i="16"/>
  <c r="CJ135" i="16"/>
  <c r="CJ171" i="16"/>
  <c r="CJ179" i="16"/>
  <c r="CJ187" i="16"/>
  <c r="CJ202" i="16"/>
  <c r="CJ210" i="16"/>
  <c r="CJ17" i="16"/>
  <c r="CJ60" i="16"/>
  <c r="CJ77" i="16"/>
  <c r="CJ93" i="16"/>
  <c r="CJ112" i="16"/>
  <c r="CJ127" i="16"/>
  <c r="CJ144" i="16"/>
  <c r="CJ180" i="16"/>
  <c r="CJ73" i="16"/>
  <c r="CJ28" i="16"/>
  <c r="CJ36" i="16"/>
  <c r="CJ45" i="16"/>
  <c r="CJ62" i="16"/>
  <c r="CJ79" i="16"/>
  <c r="CJ105" i="16"/>
  <c r="CJ114" i="16"/>
  <c r="CJ138" i="16"/>
  <c r="CJ146" i="16"/>
  <c r="CJ157" i="16"/>
  <c r="CJ165" i="16"/>
  <c r="CJ174" i="16"/>
  <c r="CJ182" i="16"/>
  <c r="CJ197" i="16"/>
  <c r="CJ205" i="16"/>
  <c r="CJ222" i="16"/>
  <c r="CJ145" i="16"/>
  <c r="CJ191" i="16"/>
  <c r="CJ206" i="16"/>
  <c r="CJ61" i="16"/>
  <c r="CJ173" i="16"/>
  <c r="CJ98" i="16"/>
  <c r="CJ130" i="16"/>
  <c r="CJ147" i="16"/>
  <c r="CJ221" i="16"/>
  <c r="CJ196" i="16"/>
  <c r="CJ189" i="16"/>
  <c r="CJ27" i="16"/>
  <c r="CJ113" i="16"/>
  <c r="CJ44" i="16"/>
  <c r="CJ223" i="16"/>
  <c r="CJ104" i="16"/>
  <c r="CJ166" i="16"/>
  <c r="CJ183" i="16"/>
  <c r="CJ212" i="16"/>
  <c r="CJ20" i="16"/>
  <c r="CJ78" i="16"/>
  <c r="CJ158" i="16"/>
  <c r="CJ80" i="16"/>
  <c r="CJ35" i="16"/>
  <c r="CJ88" i="16"/>
  <c r="CJ107" i="16"/>
  <c r="CJ123" i="16"/>
  <c r="CJ63" i="16"/>
  <c r="CL30" i="16"/>
  <c r="CL47" i="16"/>
  <c r="CL64" i="16"/>
  <c r="CL81" i="16"/>
  <c r="CL99" i="16"/>
  <c r="CL108" i="16"/>
  <c r="CL124" i="16"/>
  <c r="CL140" i="16"/>
  <c r="CL148" i="16"/>
  <c r="CL184" i="16"/>
  <c r="CL192" i="16"/>
  <c r="CL199" i="16"/>
  <c r="CL224" i="16"/>
  <c r="CL14" i="16"/>
  <c r="CL22" i="16"/>
  <c r="CL31" i="16"/>
  <c r="CL65" i="16"/>
  <c r="CL74" i="16"/>
  <c r="CL90" i="16"/>
  <c r="CL100" i="16"/>
  <c r="CL109" i="16"/>
  <c r="CL153" i="16"/>
  <c r="CL149" i="16"/>
  <c r="CL193" i="16"/>
  <c r="CL60" i="16"/>
  <c r="CL103" i="16"/>
  <c r="CL127" i="16"/>
  <c r="CL144" i="16"/>
  <c r="CL180" i="16"/>
  <c r="CL73" i="16"/>
  <c r="CL220" i="16"/>
  <c r="CL41" i="16"/>
  <c r="CL58" i="16"/>
  <c r="CL75" i="16"/>
  <c r="CL83" i="16"/>
  <c r="CL118" i="16"/>
  <c r="CL133" i="16"/>
  <c r="CL142" i="16"/>
  <c r="CL161" i="16"/>
  <c r="CL169" i="16"/>
  <c r="CL178" i="16"/>
  <c r="CL201" i="16"/>
  <c r="CL209" i="16"/>
  <c r="CL218" i="16"/>
  <c r="CL26" i="16"/>
  <c r="CL50" i="16"/>
  <c r="CL76" i="16"/>
  <c r="CL92" i="16"/>
  <c r="CL102" i="16"/>
  <c r="CL119" i="16"/>
  <c r="CL126" i="16"/>
  <c r="CL135" i="16"/>
  <c r="CK134" i="16" s="1"/>
  <c r="CL171" i="16"/>
  <c r="CK170" i="16" s="1"/>
  <c r="CL179" i="16"/>
  <c r="CL187" i="16"/>
  <c r="CL202" i="16"/>
  <c r="CL210" i="16"/>
  <c r="CL17" i="16"/>
  <c r="CL77" i="16"/>
  <c r="CL93" i="16"/>
  <c r="CL112" i="16"/>
  <c r="CL120" i="16"/>
  <c r="CL136" i="16"/>
  <c r="CL154" i="16"/>
  <c r="CL172" i="16"/>
  <c r="CL36" i="16"/>
  <c r="CL62" i="16"/>
  <c r="CL114" i="16"/>
  <c r="CL138" i="16"/>
  <c r="CL146" i="16"/>
  <c r="CL165" i="16"/>
  <c r="CL174" i="16"/>
  <c r="CL182" i="16"/>
  <c r="CL197" i="16"/>
  <c r="CL205" i="16"/>
  <c r="CL222" i="16"/>
  <c r="CL20" i="16"/>
  <c r="CL63" i="16"/>
  <c r="CL80" i="16"/>
  <c r="CL88" i="16"/>
  <c r="CL98" i="16"/>
  <c r="CL107" i="16"/>
  <c r="CK106" i="16" s="1"/>
  <c r="CL123" i="16"/>
  <c r="CL130" i="16"/>
  <c r="CL147" i="16"/>
  <c r="CL166" i="16"/>
  <c r="CL183" i="16"/>
  <c r="CL191" i="16"/>
  <c r="CL206" i="16"/>
  <c r="CL223" i="16"/>
  <c r="CL35" i="16"/>
  <c r="CL173" i="16"/>
  <c r="CL145" i="16"/>
  <c r="CL44" i="16"/>
  <c r="CL27" i="16"/>
  <c r="CL61" i="16"/>
  <c r="CL78" i="16"/>
  <c r="CL113" i="16"/>
  <c r="CL196" i="16"/>
  <c r="CL212" i="16"/>
  <c r="CL189" i="16"/>
  <c r="CN21" i="16"/>
  <c r="CN30" i="16"/>
  <c r="CN39" i="16"/>
  <c r="CN47" i="16"/>
  <c r="CN56" i="16"/>
  <c r="CN64" i="16"/>
  <c r="CN72" i="16"/>
  <c r="CN81" i="16"/>
  <c r="CN89" i="16"/>
  <c r="CN99" i="16"/>
  <c r="CN108" i="16"/>
  <c r="CN116" i="16"/>
  <c r="CN124" i="16"/>
  <c r="CN140" i="16"/>
  <c r="CN148" i="16"/>
  <c r="CN167" i="16"/>
  <c r="CQ167" i="16" s="1"/>
  <c r="CN176" i="16"/>
  <c r="CN184" i="16"/>
  <c r="CN192" i="16"/>
  <c r="CN199" i="16"/>
  <c r="CN207" i="16"/>
  <c r="CN216" i="16"/>
  <c r="CN224" i="16"/>
  <c r="CN14" i="16"/>
  <c r="CN22" i="16"/>
  <c r="CN31" i="16"/>
  <c r="CN57" i="16"/>
  <c r="CN65" i="16"/>
  <c r="CN74" i="16"/>
  <c r="CN82" i="16"/>
  <c r="CN90" i="16"/>
  <c r="CN109" i="16"/>
  <c r="CN117" i="16"/>
  <c r="CN153" i="16"/>
  <c r="CN132" i="16"/>
  <c r="CN141" i="16"/>
  <c r="CN149" i="16"/>
  <c r="CN160" i="16"/>
  <c r="CN185" i="16"/>
  <c r="CN193" i="16"/>
  <c r="CN200" i="16"/>
  <c r="CN208" i="16"/>
  <c r="CN217" i="16"/>
  <c r="CN26" i="16"/>
  <c r="CN60" i="16"/>
  <c r="CN85" i="16"/>
  <c r="CN136" i="16"/>
  <c r="CN163" i="16"/>
  <c r="CN73" i="16"/>
  <c r="CN220" i="16"/>
  <c r="CN44" i="16"/>
  <c r="CN113" i="16"/>
  <c r="CN15" i="16"/>
  <c r="CN32" i="16"/>
  <c r="CN41" i="16"/>
  <c r="CN49" i="16"/>
  <c r="CN58" i="16"/>
  <c r="CN75" i="16"/>
  <c r="CN83" i="16"/>
  <c r="CN91" i="16"/>
  <c r="CN110" i="16"/>
  <c r="CN118" i="16"/>
  <c r="CN125" i="16"/>
  <c r="CN133" i="16"/>
  <c r="CN142" i="16"/>
  <c r="CN151" i="16"/>
  <c r="CN161" i="16"/>
  <c r="CN169" i="16"/>
  <c r="CN178" i="16"/>
  <c r="CN201" i="16"/>
  <c r="CN209" i="16"/>
  <c r="CN34" i="16"/>
  <c r="CN43" i="16"/>
  <c r="CN52" i="16"/>
  <c r="CN68" i="16"/>
  <c r="CN93" i="16"/>
  <c r="CN120" i="16"/>
  <c r="CN144" i="16"/>
  <c r="CN172" i="16"/>
  <c r="CN188" i="16"/>
  <c r="CN18" i="16"/>
  <c r="CN53" i="16"/>
  <c r="CN61" i="16"/>
  <c r="CN69" i="16"/>
  <c r="CN78" i="16"/>
  <c r="CN95" i="16"/>
  <c r="CN121" i="16"/>
  <c r="CN16" i="16"/>
  <c r="CN33" i="16"/>
  <c r="CN42" i="16"/>
  <c r="CN50" i="16"/>
  <c r="CN59" i="16"/>
  <c r="CN67" i="16"/>
  <c r="CN76" i="16"/>
  <c r="CN84" i="16"/>
  <c r="CN92" i="16"/>
  <c r="CN102" i="16"/>
  <c r="CN111" i="16"/>
  <c r="CN119" i="16"/>
  <c r="CN126" i="16"/>
  <c r="CN135" i="16"/>
  <c r="CM134" i="16" s="1"/>
  <c r="CN143" i="16"/>
  <c r="CN152" i="16"/>
  <c r="CN162" i="16"/>
  <c r="CN171" i="16"/>
  <c r="CN179" i="16"/>
  <c r="CN187" i="16"/>
  <c r="CN195" i="16"/>
  <c r="CN202" i="16"/>
  <c r="CN210" i="16"/>
  <c r="CN219" i="16"/>
  <c r="CN17" i="16"/>
  <c r="CN77" i="16"/>
  <c r="CN103" i="16"/>
  <c r="CN127" i="16"/>
  <c r="CN154" i="16"/>
  <c r="CN180" i="16"/>
  <c r="CN203" i="16"/>
  <c r="CN35" i="16"/>
  <c r="CN86" i="16"/>
  <c r="CN104" i="16"/>
  <c r="CN128" i="16"/>
  <c r="CN19" i="16"/>
  <c r="CN28" i="16"/>
  <c r="CN36" i="16"/>
  <c r="CN45" i="16"/>
  <c r="CN54" i="16"/>
  <c r="CN62" i="16"/>
  <c r="CN70" i="16"/>
  <c r="CN79" i="16"/>
  <c r="CN87" i="16"/>
  <c r="CN96" i="16"/>
  <c r="CN105" i="16"/>
  <c r="CN114" i="16"/>
  <c r="CN122" i="16"/>
  <c r="CN129" i="16"/>
  <c r="CN138" i="16"/>
  <c r="CN146" i="16"/>
  <c r="CN165" i="16"/>
  <c r="CN174" i="16"/>
  <c r="CN182" i="16"/>
  <c r="CN190" i="16"/>
  <c r="CN197" i="16"/>
  <c r="CN205" i="16"/>
  <c r="CN214" i="16"/>
  <c r="CN222" i="16"/>
  <c r="CN20" i="16"/>
  <c r="CN38" i="16"/>
  <c r="CQ38" i="16" s="1"/>
  <c r="CN46" i="16"/>
  <c r="CN55" i="16"/>
  <c r="CN63" i="16"/>
  <c r="CN71" i="16"/>
  <c r="CN88" i="16"/>
  <c r="CN98" i="16"/>
  <c r="CM97" i="16" s="1"/>
  <c r="CN107" i="16"/>
  <c r="CM106" i="16" s="1"/>
  <c r="CN123" i="16"/>
  <c r="CN130" i="16"/>
  <c r="CN139" i="16"/>
  <c r="CN147" i="16"/>
  <c r="CN175" i="16"/>
  <c r="CN183" i="16"/>
  <c r="CN191" i="16"/>
  <c r="CN198" i="16"/>
  <c r="CN206" i="16"/>
  <c r="CN215" i="16"/>
  <c r="CN223" i="16"/>
  <c r="CN155" i="16"/>
  <c r="CN212" i="16"/>
  <c r="CN181" i="16"/>
  <c r="CN221" i="16"/>
  <c r="CN27" i="16"/>
  <c r="CN189" i="16"/>
  <c r="CN173" i="16"/>
  <c r="CN164" i="16"/>
  <c r="CN196" i="16"/>
  <c r="CN204" i="16"/>
  <c r="CN145" i="16"/>
  <c r="CF13" i="16"/>
  <c r="DQ13" i="16"/>
  <c r="DG13" i="16"/>
  <c r="DE13" i="16"/>
  <c r="EA17" i="16"/>
  <c r="DI17" i="16"/>
  <c r="CW17" i="16"/>
  <c r="DS21" i="16"/>
  <c r="DC21" i="16"/>
  <c r="DK21" i="16"/>
  <c r="DE21" i="16"/>
  <c r="EA29" i="16"/>
  <c r="DE29" i="16"/>
  <c r="DG29" i="16"/>
  <c r="DC33" i="16"/>
  <c r="DI33" i="16"/>
  <c r="DU43" i="16"/>
  <c r="DC43" i="16"/>
  <c r="CY43" i="16"/>
  <c r="EA47" i="16"/>
  <c r="DK47" i="16"/>
  <c r="CY47" i="16"/>
  <c r="DS57" i="16"/>
  <c r="DK57" i="16"/>
  <c r="DA57" i="16"/>
  <c r="CW57" i="16"/>
  <c r="EA61" i="16"/>
  <c r="DI61" i="16"/>
  <c r="CY61" i="16"/>
  <c r="EC65" i="16"/>
  <c r="DC65" i="16"/>
  <c r="CW65" i="16"/>
  <c r="DQ69" i="16"/>
  <c r="DK69" i="16"/>
  <c r="DC69" i="16"/>
  <c r="DS74" i="16"/>
  <c r="DK74" i="16"/>
  <c r="DA74" i="16"/>
  <c r="CW74" i="16"/>
  <c r="DU78" i="16"/>
  <c r="DI78" i="16"/>
  <c r="DK78" i="16"/>
  <c r="EA82" i="16"/>
  <c r="DC82" i="16"/>
  <c r="DU82" i="16"/>
  <c r="DS86" i="16"/>
  <c r="DK86" i="16"/>
  <c r="DG86" i="16"/>
  <c r="DS90" i="16"/>
  <c r="EA90" i="16"/>
  <c r="DA90" i="16"/>
  <c r="CW90" i="16"/>
  <c r="DK102" i="16"/>
  <c r="CY102" i="16"/>
  <c r="DA102" i="16"/>
  <c r="DQ112" i="16"/>
  <c r="DC112" i="16"/>
  <c r="CY112" i="16"/>
  <c r="EA116" i="16"/>
  <c r="DI116" i="16"/>
  <c r="CY116" i="16"/>
  <c r="EC120" i="16"/>
  <c r="DQ120" i="16"/>
  <c r="DA120" i="16"/>
  <c r="CW120" i="16"/>
  <c r="DU124" i="16"/>
  <c r="DC124" i="16"/>
  <c r="DA124" i="16"/>
  <c r="DQ127" i="16"/>
  <c r="DC127" i="16"/>
  <c r="CY127" i="16"/>
  <c r="EA131" i="16"/>
  <c r="DA131" i="16"/>
  <c r="CY131" i="16"/>
  <c r="EA137" i="16"/>
  <c r="EC137" i="16"/>
  <c r="DA137" i="16"/>
  <c r="DG137" i="16"/>
  <c r="EA141" i="16"/>
  <c r="DE141" i="16"/>
  <c r="DG141" i="16"/>
  <c r="DQ145" i="16"/>
  <c r="DC145" i="16"/>
  <c r="CW145" i="16"/>
  <c r="DQ149" i="16"/>
  <c r="EC149" i="16"/>
  <c r="DA149" i="16"/>
  <c r="DU162" i="16"/>
  <c r="DS162" i="16"/>
  <c r="CW162" i="16"/>
  <c r="DG162" i="16"/>
  <c r="DK166" i="16"/>
  <c r="DE166" i="16"/>
  <c r="DC166" i="16"/>
  <c r="DQ173" i="16"/>
  <c r="DK173" i="16"/>
  <c r="DC173" i="16"/>
  <c r="DS178" i="16"/>
  <c r="DG178" i="16"/>
  <c r="DQ178" i="16"/>
  <c r="DS182" i="16"/>
  <c r="DI182" i="16"/>
  <c r="DA182" i="16"/>
  <c r="CW182" i="16"/>
  <c r="DS187" i="16"/>
  <c r="DC187" i="16"/>
  <c r="DA187" i="16"/>
  <c r="DU191" i="16"/>
  <c r="CY191" i="16"/>
  <c r="DE191" i="16"/>
  <c r="DU195" i="16"/>
  <c r="DE195" i="16"/>
  <c r="EC195" i="16"/>
  <c r="EA198" i="16"/>
  <c r="DK198" i="16"/>
  <c r="DE198" i="16"/>
  <c r="DG198" i="16"/>
  <c r="EC202" i="16"/>
  <c r="DC202" i="16"/>
  <c r="DE202" i="16"/>
  <c r="DS207" i="16"/>
  <c r="DG207" i="16"/>
  <c r="DI207" i="16"/>
  <c r="EA211" i="16"/>
  <c r="DG211" i="16"/>
  <c r="DE211" i="16"/>
  <c r="DS217" i="16"/>
  <c r="DU217" i="16"/>
  <c r="DC217" i="16"/>
  <c r="CY217" i="16"/>
  <c r="DA221" i="16"/>
  <c r="CY221" i="16"/>
  <c r="EA14" i="16"/>
  <c r="DC14" i="16"/>
  <c r="DE14" i="16"/>
  <c r="CF18" i="16"/>
  <c r="DS18" i="16"/>
  <c r="DU18" i="16"/>
  <c r="DE18" i="16"/>
  <c r="DA18" i="16"/>
  <c r="CW18" i="16"/>
  <c r="DK22" i="16"/>
  <c r="DE22" i="16"/>
  <c r="CW22" i="16"/>
  <c r="DS30" i="16"/>
  <c r="DE30" i="16"/>
  <c r="DK30" i="16"/>
  <c r="DS34" i="16"/>
  <c r="DK34" i="16"/>
  <c r="DG34" i="16"/>
  <c r="DS40" i="16"/>
  <c r="DK40" i="16"/>
  <c r="DA40" i="16"/>
  <c r="CW40" i="16"/>
  <c r="DU44" i="16"/>
  <c r="DA44" i="16"/>
  <c r="DK44" i="16"/>
  <c r="DQ48" i="16"/>
  <c r="DC48" i="16"/>
  <c r="CW48" i="16"/>
  <c r="DS54" i="16"/>
  <c r="DU54" i="16"/>
  <c r="DI54" i="16"/>
  <c r="DC54" i="16"/>
  <c r="DA54" i="16"/>
  <c r="EC58" i="16"/>
  <c r="DI58" i="16"/>
  <c r="DA58" i="16"/>
  <c r="CW58" i="16"/>
  <c r="EC62" i="16"/>
  <c r="DE62" i="16"/>
  <c r="CY62" i="16"/>
  <c r="DS66" i="16"/>
  <c r="DG66" i="16"/>
  <c r="DA66" i="16"/>
  <c r="CY66" i="16"/>
  <c r="EA70" i="16"/>
  <c r="DG70" i="16"/>
  <c r="EA75" i="16"/>
  <c r="DI75" i="16"/>
  <c r="DA75" i="16"/>
  <c r="CW75" i="16"/>
  <c r="DS79" i="16"/>
  <c r="DE79" i="16"/>
  <c r="CY79" i="16"/>
  <c r="DS83" i="16"/>
  <c r="DG83" i="16"/>
  <c r="CY83" i="16"/>
  <c r="EA87" i="16"/>
  <c r="DG87" i="16"/>
  <c r="DQ87" i="16"/>
  <c r="EA91" i="16"/>
  <c r="EC91" i="16"/>
  <c r="DC91" i="16"/>
  <c r="CW91" i="16"/>
  <c r="DU103" i="16"/>
  <c r="DA103" i="16"/>
  <c r="CY103" i="16"/>
  <c r="DU109" i="16"/>
  <c r="DI109" i="16"/>
  <c r="DG109" i="16"/>
  <c r="DS113" i="16"/>
  <c r="DG113" i="16"/>
  <c r="DI113" i="16"/>
  <c r="DS117" i="16"/>
  <c r="DU117" i="16"/>
  <c r="DI117" i="16"/>
  <c r="DE117" i="16"/>
  <c r="DA121" i="16"/>
  <c r="CW121" i="16"/>
  <c r="EC153" i="16"/>
  <c r="DI153" i="16"/>
  <c r="DC153" i="16"/>
  <c r="DS128" i="16"/>
  <c r="DG128" i="16"/>
  <c r="DK128" i="16"/>
  <c r="DS132" i="16"/>
  <c r="DK132" i="16"/>
  <c r="DE132" i="16"/>
  <c r="CW132" i="16"/>
  <c r="DU138" i="16"/>
  <c r="CW138" i="16"/>
  <c r="EC142" i="16"/>
  <c r="DG142" i="16"/>
  <c r="CY142" i="16"/>
  <c r="EA146" i="16"/>
  <c r="DI146" i="16"/>
  <c r="DA146" i="16"/>
  <c r="DU159" i="16"/>
  <c r="CY159" i="16"/>
  <c r="DA159" i="16"/>
  <c r="DS163" i="16"/>
  <c r="DC163" i="16"/>
  <c r="DK163" i="16"/>
  <c r="DK168" i="16"/>
  <c r="DG168" i="16"/>
  <c r="DA168" i="16"/>
  <c r="EC174" i="16"/>
  <c r="DU174" i="16"/>
  <c r="DC174" i="16"/>
  <c r="EC179" i="16"/>
  <c r="DQ179" i="16"/>
  <c r="CW179" i="16"/>
  <c r="DC179" i="16"/>
  <c r="DQ183" i="16"/>
  <c r="CW183" i="16"/>
  <c r="DG183" i="16"/>
  <c r="DS188" i="16"/>
  <c r="DK188" i="16"/>
  <c r="CW188" i="16"/>
  <c r="EA192" i="16"/>
  <c r="DG192" i="16"/>
  <c r="DQ192" i="16"/>
  <c r="EC73" i="16"/>
  <c r="DU73" i="16"/>
  <c r="DA73" i="16"/>
  <c r="CW73" i="16"/>
  <c r="DK199" i="16"/>
  <c r="CY199" i="16"/>
  <c r="DS199" i="16"/>
  <c r="DS204" i="16"/>
  <c r="DQ204" i="16"/>
  <c r="DK204" i="16"/>
  <c r="DC204" i="16"/>
  <c r="DQ208" i="16"/>
  <c r="DU208" i="16"/>
  <c r="DK208" i="16"/>
  <c r="DA208" i="16"/>
  <c r="DC208" i="16"/>
  <c r="EC212" i="16"/>
  <c r="EA212" i="16"/>
  <c r="DC212" i="16"/>
  <c r="DE212" i="16"/>
  <c r="DK212" i="16"/>
  <c r="EA218" i="16"/>
  <c r="DG218" i="16"/>
  <c r="CY218" i="16"/>
  <c r="DK222" i="16"/>
  <c r="DC222" i="16"/>
  <c r="DS222" i="16"/>
  <c r="EA15" i="16"/>
  <c r="DG15" i="16"/>
  <c r="DA15" i="16"/>
  <c r="DQ15" i="16"/>
  <c r="DU15" i="16"/>
  <c r="EC19" i="16"/>
  <c r="DU19" i="16"/>
  <c r="DK19" i="16"/>
  <c r="DC19" i="16"/>
  <c r="CW19" i="16"/>
  <c r="DQ23" i="16"/>
  <c r="DE23" i="16"/>
  <c r="CY23" i="16"/>
  <c r="EC31" i="16"/>
  <c r="DU31" i="16"/>
  <c r="EA31" i="16"/>
  <c r="DI31" i="16"/>
  <c r="DS35" i="16"/>
  <c r="EC35" i="16"/>
  <c r="DK35" i="16"/>
  <c r="DG35" i="16"/>
  <c r="EA41" i="16"/>
  <c r="DK41" i="16"/>
  <c r="DE41" i="16"/>
  <c r="DC41" i="16"/>
  <c r="CW41" i="16"/>
  <c r="DU45" i="16"/>
  <c r="DC45" i="16"/>
  <c r="DQ45" i="16"/>
  <c r="DK49" i="16"/>
  <c r="DE49" i="16"/>
  <c r="DQ49" i="16"/>
  <c r="CY49" i="16"/>
  <c r="EA55" i="16"/>
  <c r="CY55" i="16"/>
  <c r="DG55" i="16"/>
  <c r="DC55" i="16"/>
  <c r="EA59" i="16"/>
  <c r="DQ59" i="16"/>
  <c r="DU59" i="16"/>
  <c r="DA59" i="16"/>
  <c r="DG59" i="16"/>
  <c r="DC59" i="16"/>
  <c r="EC63" i="16"/>
  <c r="DK63" i="16"/>
  <c r="CY63" i="16"/>
  <c r="CW63" i="16"/>
  <c r="DC63" i="16"/>
  <c r="DK67" i="16"/>
  <c r="DG67" i="16"/>
  <c r="CW67" i="16"/>
  <c r="DE67" i="16"/>
  <c r="EA71" i="16"/>
  <c r="CY71" i="16"/>
  <c r="DS71" i="16"/>
  <c r="EA76" i="16"/>
  <c r="DU76" i="16"/>
  <c r="DE76" i="16"/>
  <c r="DA76" i="16"/>
  <c r="DG76" i="16"/>
  <c r="DK80" i="16"/>
  <c r="CW80" i="16"/>
  <c r="DG80" i="16"/>
  <c r="EA84" i="16"/>
  <c r="DG84" i="16"/>
  <c r="DI84" i="16"/>
  <c r="EA88" i="16"/>
  <c r="DS88" i="16"/>
  <c r="DC88" i="16"/>
  <c r="EC92" i="16"/>
  <c r="EA92" i="16"/>
  <c r="DA92" i="16"/>
  <c r="DG92" i="16"/>
  <c r="EA100" i="16"/>
  <c r="DU100" i="16"/>
  <c r="DI100" i="16"/>
  <c r="DS104" i="16"/>
  <c r="DQ104" i="16"/>
  <c r="DI104" i="16"/>
  <c r="DC104" i="16"/>
  <c r="DS110" i="16"/>
  <c r="DG110" i="16"/>
  <c r="DQ110" i="16"/>
  <c r="DS114" i="16"/>
  <c r="DQ114" i="16"/>
  <c r="DE114" i="16"/>
  <c r="CW114" i="16"/>
  <c r="DS118" i="16"/>
  <c r="DG118" i="16"/>
  <c r="CY118" i="16"/>
  <c r="DC122" i="16"/>
  <c r="CY122" i="16"/>
  <c r="EC125" i="16"/>
  <c r="DI125" i="16"/>
  <c r="DA125" i="16"/>
  <c r="DS129" i="16"/>
  <c r="DU129" i="16"/>
  <c r="DE129" i="16"/>
  <c r="CW129" i="16"/>
  <c r="DQ133" i="16"/>
  <c r="DU133" i="16"/>
  <c r="DE133" i="16"/>
  <c r="CY133" i="16"/>
  <c r="DU139" i="16"/>
  <c r="CY139" i="16"/>
  <c r="DC139" i="16"/>
  <c r="EC143" i="16"/>
  <c r="DS143" i="16"/>
  <c r="CY143" i="16"/>
  <c r="DK147" i="16"/>
  <c r="DI147" i="16"/>
  <c r="DC147" i="16"/>
  <c r="DU154" i="16"/>
  <c r="DE154" i="16"/>
  <c r="CW154" i="16"/>
  <c r="DU160" i="16"/>
  <c r="DK160" i="16"/>
  <c r="DI160" i="16"/>
  <c r="DC160" i="16"/>
  <c r="DS164" i="16"/>
  <c r="DI164" i="16"/>
  <c r="DE164" i="16"/>
  <c r="EC169" i="16"/>
  <c r="DS169" i="16"/>
  <c r="DE169" i="16"/>
  <c r="DC169" i="16"/>
  <c r="CW169" i="16"/>
  <c r="DU175" i="16"/>
  <c r="DS175" i="16"/>
  <c r="CY175" i="16"/>
  <c r="CW175" i="16"/>
  <c r="DA175" i="16"/>
  <c r="DI175" i="16"/>
  <c r="EA180" i="16"/>
  <c r="DQ180" i="16"/>
  <c r="DG180" i="16"/>
  <c r="CY180" i="16"/>
  <c r="EA184" i="16"/>
  <c r="DU184" i="16"/>
  <c r="DK184" i="16"/>
  <c r="CW184" i="16"/>
  <c r="EA189" i="16"/>
  <c r="DI189" i="16"/>
  <c r="DA189" i="16"/>
  <c r="DC189" i="16"/>
  <c r="CW189" i="16"/>
  <c r="EA193" i="16"/>
  <c r="DE193" i="16"/>
  <c r="CY193" i="16"/>
  <c r="DC193" i="16"/>
  <c r="DS196" i="16"/>
  <c r="DQ196" i="16"/>
  <c r="DG196" i="16"/>
  <c r="DC196" i="16"/>
  <c r="CY196" i="16"/>
  <c r="DQ200" i="16"/>
  <c r="DK200" i="16"/>
  <c r="DI200" i="16"/>
  <c r="DE200" i="16"/>
  <c r="CY200" i="16"/>
  <c r="EC205" i="16"/>
  <c r="DU205" i="16"/>
  <c r="DC205" i="16"/>
  <c r="CW205" i="16"/>
  <c r="DK209" i="16"/>
  <c r="DC209" i="16"/>
  <c r="CW209" i="16"/>
  <c r="EC219" i="16"/>
  <c r="DG219" i="16"/>
  <c r="DI219" i="16"/>
  <c r="EA223" i="16"/>
  <c r="DS223" i="16"/>
  <c r="CY223" i="16"/>
  <c r="EA16" i="16"/>
  <c r="DS16" i="16"/>
  <c r="EC16" i="16"/>
  <c r="CY16" i="16"/>
  <c r="CW16" i="16"/>
  <c r="DA16" i="16"/>
  <c r="DE16" i="16"/>
  <c r="DQ20" i="16"/>
  <c r="CW20" i="16"/>
  <c r="DG20" i="16"/>
  <c r="DA20" i="16"/>
  <c r="DQ24" i="16"/>
  <c r="EC24" i="16"/>
  <c r="DE24" i="16"/>
  <c r="DA24" i="16"/>
  <c r="DS24" i="16"/>
  <c r="DK24" i="16"/>
  <c r="EA28" i="16"/>
  <c r="DU28" i="16"/>
  <c r="DK28" i="16"/>
  <c r="DC28" i="16"/>
  <c r="CW28" i="16"/>
  <c r="EC32" i="16"/>
  <c r="DG32" i="16"/>
  <c r="DE32" i="16"/>
  <c r="DS32" i="16"/>
  <c r="DQ32" i="16"/>
  <c r="DU32" i="16"/>
  <c r="DS36" i="16"/>
  <c r="DI36" i="16"/>
  <c r="DG36" i="16"/>
  <c r="CY36" i="16"/>
  <c r="EC42" i="16"/>
  <c r="DQ42" i="16"/>
  <c r="DI42" i="16"/>
  <c r="DE42" i="16"/>
  <c r="CW42" i="16"/>
  <c r="DS42" i="16"/>
  <c r="DS46" i="16"/>
  <c r="CY46" i="16"/>
  <c r="DE46" i="16"/>
  <c r="DC46" i="16"/>
  <c r="EA50" i="16"/>
  <c r="DK50" i="16"/>
  <c r="DS50" i="16"/>
  <c r="CY50" i="16"/>
  <c r="DA50" i="16"/>
  <c r="DK56" i="16"/>
  <c r="EA56" i="16"/>
  <c r="DQ56" i="16"/>
  <c r="DI56" i="16"/>
  <c r="DA56" i="16"/>
  <c r="DS60" i="16"/>
  <c r="DG60" i="16"/>
  <c r="DC60" i="16"/>
  <c r="CY60" i="16"/>
  <c r="DK60" i="16"/>
  <c r="EA64" i="16"/>
  <c r="DK64" i="16"/>
  <c r="DA64" i="16"/>
  <c r="CY64" i="16"/>
  <c r="EC68" i="16"/>
  <c r="DQ68" i="16"/>
  <c r="DU68" i="16"/>
  <c r="DE68" i="16"/>
  <c r="DA68" i="16"/>
  <c r="DC68" i="16"/>
  <c r="CY68" i="16"/>
  <c r="DU72" i="16"/>
  <c r="DQ72" i="16"/>
  <c r="DE72" i="16"/>
  <c r="DI72" i="16"/>
  <c r="DU77" i="16"/>
  <c r="DK77" i="16"/>
  <c r="DI77" i="16"/>
  <c r="DA77" i="16"/>
  <c r="EA81" i="16"/>
  <c r="DK81" i="16"/>
  <c r="CY81" i="16"/>
  <c r="DC81" i="16"/>
  <c r="EC85" i="16"/>
  <c r="DQ85" i="16"/>
  <c r="DA85" i="16"/>
  <c r="CW85" i="16"/>
  <c r="DG85" i="16"/>
  <c r="DU89" i="16"/>
  <c r="DC89" i="16"/>
  <c r="DI89" i="16"/>
  <c r="DQ93" i="16"/>
  <c r="DG93" i="16"/>
  <c r="DC93" i="16"/>
  <c r="CY93" i="16"/>
  <c r="CW93" i="16"/>
  <c r="DQ101" i="16"/>
  <c r="DS101" i="16"/>
  <c r="DI101" i="16"/>
  <c r="DA101" i="16"/>
  <c r="EA105" i="16"/>
  <c r="DU105" i="16"/>
  <c r="DC105" i="16"/>
  <c r="CW105" i="16"/>
  <c r="EC105" i="16"/>
  <c r="EA111" i="16"/>
  <c r="DK111" i="16"/>
  <c r="DE111" i="16"/>
  <c r="DA111" i="16"/>
  <c r="DS111" i="16"/>
  <c r="DG111" i="16"/>
  <c r="DS115" i="16"/>
  <c r="DU115" i="16"/>
  <c r="CY115" i="16"/>
  <c r="DE115" i="16"/>
  <c r="DA115" i="16"/>
  <c r="EA119" i="16"/>
  <c r="DQ119" i="16"/>
  <c r="CY119" i="16"/>
  <c r="CW119" i="16"/>
  <c r="DA119" i="16"/>
  <c r="EC123" i="16"/>
  <c r="DK123" i="16"/>
  <c r="EA123" i="16"/>
  <c r="CW123" i="16"/>
  <c r="DG123" i="16"/>
  <c r="DI123" i="16"/>
  <c r="DA123" i="16"/>
  <c r="DK126" i="16"/>
  <c r="EC126" i="16"/>
  <c r="DI126" i="16"/>
  <c r="DE126" i="16"/>
  <c r="CW126" i="16"/>
  <c r="DG126" i="16"/>
  <c r="DS130" i="16"/>
  <c r="DU130" i="16"/>
  <c r="CY130" i="16"/>
  <c r="CW130" i="16"/>
  <c r="DA130" i="16"/>
  <c r="DC130" i="16"/>
  <c r="EC140" i="16"/>
  <c r="EA140" i="16"/>
  <c r="DQ140" i="16"/>
  <c r="DK140" i="16"/>
  <c r="CY140" i="16"/>
  <c r="CW140" i="16"/>
  <c r="DA140" i="16"/>
  <c r="EC144" i="16"/>
  <c r="DS144" i="16"/>
  <c r="DG144" i="16"/>
  <c r="DE144" i="16"/>
  <c r="DA144" i="16"/>
  <c r="CW144" i="16"/>
  <c r="DU144" i="16"/>
  <c r="DS148" i="16"/>
  <c r="DQ148" i="16"/>
  <c r="DE148" i="16"/>
  <c r="DG148" i="16"/>
  <c r="DS155" i="16"/>
  <c r="DQ155" i="16"/>
  <c r="DI155" i="16"/>
  <c r="DE155" i="16"/>
  <c r="DG155" i="16"/>
  <c r="DS161" i="16"/>
  <c r="DI161" i="16"/>
  <c r="DA161" i="16"/>
  <c r="EC165" i="16"/>
  <c r="DU165" i="16"/>
  <c r="DK165" i="16"/>
  <c r="DE165" i="16"/>
  <c r="DC165" i="16"/>
  <c r="CW165" i="16"/>
  <c r="DQ165" i="16"/>
  <c r="EC177" i="16"/>
  <c r="EA177" i="16"/>
  <c r="DI177" i="16"/>
  <c r="DE177" i="16"/>
  <c r="CY177" i="16"/>
  <c r="DG177" i="16"/>
  <c r="DS181" i="16"/>
  <c r="DQ181" i="16"/>
  <c r="DG181" i="16"/>
  <c r="DA181" i="16"/>
  <c r="DQ185" i="16"/>
  <c r="DK185" i="16"/>
  <c r="DA185" i="16"/>
  <c r="EC190" i="16"/>
  <c r="DI190" i="16"/>
  <c r="DC190" i="16"/>
  <c r="DA190" i="16"/>
  <c r="CW190" i="16"/>
  <c r="DU190" i="16"/>
  <c r="DS194" i="16"/>
  <c r="DK194" i="16"/>
  <c r="DC194" i="16"/>
  <c r="DQ194" i="16"/>
  <c r="CY194" i="16"/>
  <c r="DU197" i="16"/>
  <c r="DG197" i="16"/>
  <c r="DE197" i="16"/>
  <c r="EC197" i="16"/>
  <c r="EA197" i="16"/>
  <c r="EC201" i="16"/>
  <c r="EA201" i="16"/>
  <c r="DI201" i="16"/>
  <c r="DC201" i="16"/>
  <c r="DA201" i="16"/>
  <c r="EC206" i="16"/>
  <c r="EA206" i="16"/>
  <c r="DS206" i="16"/>
  <c r="CW206" i="16"/>
  <c r="DG206" i="16"/>
  <c r="DE206" i="16"/>
  <c r="DI206" i="16"/>
  <c r="DK210" i="16"/>
  <c r="EC210" i="16"/>
  <c r="DE210" i="16"/>
  <c r="DA210" i="16"/>
  <c r="DI210" i="16"/>
  <c r="DG210" i="16"/>
  <c r="EA216" i="16"/>
  <c r="DS216" i="16"/>
  <c r="DE216" i="16"/>
  <c r="DI216" i="16"/>
  <c r="EA220" i="16"/>
  <c r="DI220" i="16"/>
  <c r="DK220" i="16"/>
  <c r="DC220" i="16"/>
  <c r="EC224" i="16"/>
  <c r="DQ224" i="16"/>
  <c r="DU224" i="16"/>
  <c r="CY224" i="16"/>
  <c r="DE224" i="16"/>
  <c r="DS98" i="16"/>
  <c r="DS99" i="16"/>
  <c r="DE203" i="16"/>
  <c r="DE96" i="16"/>
  <c r="CP176" i="16"/>
  <c r="CP172" i="16"/>
  <c r="CP98" i="16"/>
  <c r="CP52" i="16"/>
  <c r="CP171" i="16"/>
  <c r="CO170" i="16" s="1"/>
  <c r="CP151" i="16"/>
  <c r="CP99" i="16"/>
  <c r="CP152" i="16"/>
  <c r="CP215" i="16"/>
  <c r="CP107" i="16"/>
  <c r="CO106" i="16" s="1"/>
  <c r="CP108" i="16"/>
  <c r="CP157" i="16"/>
  <c r="CP53" i="16"/>
  <c r="CP27" i="16"/>
  <c r="CP214" i="16"/>
  <c r="CP96" i="16"/>
  <c r="CP26" i="16"/>
  <c r="CP158" i="16"/>
  <c r="CP95" i="16"/>
  <c r="CP13" i="16"/>
  <c r="CH13" i="16"/>
  <c r="BU13" i="16"/>
  <c r="AL13" i="16"/>
  <c r="Z13" i="16"/>
  <c r="L13" i="16"/>
  <c r="CL13" i="16"/>
  <c r="BQ13" i="16"/>
  <c r="V13" i="16"/>
  <c r="CN13" i="16"/>
  <c r="BS13" i="16"/>
  <c r="AJ13" i="16"/>
  <c r="CJ13" i="16"/>
  <c r="BW13" i="16"/>
  <c r="AZ13" i="16"/>
  <c r="P13" i="16"/>
  <c r="H13" i="16"/>
  <c r="D13" i="16"/>
  <c r="CP17" i="16"/>
  <c r="BU17" i="16"/>
  <c r="BM17" i="16"/>
  <c r="AX17" i="16"/>
  <c r="N17" i="16"/>
  <c r="F17" i="16"/>
  <c r="CF17" i="16"/>
  <c r="BQ17" i="16"/>
  <c r="AT17" i="16"/>
  <c r="J17" i="16"/>
  <c r="BW17" i="16"/>
  <c r="AN17" i="16"/>
  <c r="AB17" i="16"/>
  <c r="BS17" i="16"/>
  <c r="AJ17" i="16"/>
  <c r="CP21" i="16"/>
  <c r="CH21" i="16"/>
  <c r="BU21" i="16"/>
  <c r="AL21" i="16"/>
  <c r="Z21" i="16"/>
  <c r="L21" i="16"/>
  <c r="X21" i="16"/>
  <c r="BQ21" i="16"/>
  <c r="V21" i="16"/>
  <c r="J21" i="16"/>
  <c r="BW21" i="16"/>
  <c r="AB21" i="16"/>
  <c r="P21" i="16"/>
  <c r="D21" i="16"/>
  <c r="BQ29" i="16"/>
  <c r="AT29" i="16"/>
  <c r="J29" i="16"/>
  <c r="BW29" i="16"/>
  <c r="AZ29" i="16"/>
  <c r="AN29" i="16"/>
  <c r="H29" i="16"/>
  <c r="CP29" i="16"/>
  <c r="CQ29" i="16" s="1"/>
  <c r="BU29" i="16"/>
  <c r="AX29" i="16"/>
  <c r="N29" i="16"/>
  <c r="F29" i="16"/>
  <c r="BS29" i="16"/>
  <c r="L29" i="16"/>
  <c r="CD33" i="16"/>
  <c r="BQ33" i="16"/>
  <c r="AH33" i="16"/>
  <c r="V33" i="16"/>
  <c r="BW33" i="16"/>
  <c r="AB33" i="16"/>
  <c r="P33" i="16"/>
  <c r="CP33" i="16"/>
  <c r="BU33" i="16"/>
  <c r="AL33" i="16"/>
  <c r="Z33" i="16"/>
  <c r="CF33" i="16"/>
  <c r="AV33" i="16"/>
  <c r="AJ33" i="16"/>
  <c r="AV43" i="16"/>
  <c r="L43" i="16"/>
  <c r="D43" i="16"/>
  <c r="BW43" i="16"/>
  <c r="AZ43" i="16"/>
  <c r="P43" i="16"/>
  <c r="H43" i="16"/>
  <c r="CP43" i="16"/>
  <c r="BU43" i="16"/>
  <c r="BM43" i="16"/>
  <c r="Z43" i="16"/>
  <c r="N43" i="16"/>
  <c r="J43" i="16"/>
  <c r="AH43" i="16"/>
  <c r="BQ43" i="16"/>
  <c r="CF47" i="16"/>
  <c r="BS47" i="16"/>
  <c r="X47" i="16"/>
  <c r="BW47" i="16"/>
  <c r="AN47" i="16"/>
  <c r="AB47" i="16"/>
  <c r="CP47" i="16"/>
  <c r="CH47" i="16"/>
  <c r="BU47" i="16"/>
  <c r="AX47" i="16"/>
  <c r="AL47" i="16"/>
  <c r="F47" i="16"/>
  <c r="CD47" i="16"/>
  <c r="BQ47" i="16"/>
  <c r="V47" i="16"/>
  <c r="AT47" i="16"/>
  <c r="BW57" i="16"/>
  <c r="AZ57" i="16"/>
  <c r="AN57" i="16"/>
  <c r="H57" i="16"/>
  <c r="CP57" i="16"/>
  <c r="BU57" i="16"/>
  <c r="BM57" i="16"/>
  <c r="AX57" i="16"/>
  <c r="N57" i="16"/>
  <c r="F57" i="16"/>
  <c r="BS57" i="16"/>
  <c r="L57" i="16"/>
  <c r="CD57" i="16"/>
  <c r="BQ57" i="16"/>
  <c r="AH57" i="16"/>
  <c r="V57" i="16"/>
  <c r="BW61" i="16"/>
  <c r="P61" i="16"/>
  <c r="CP61" i="16"/>
  <c r="CH61" i="16"/>
  <c r="BU61" i="16"/>
  <c r="AL61" i="16"/>
  <c r="Z61" i="16"/>
  <c r="CF61" i="16"/>
  <c r="AV61" i="16"/>
  <c r="AJ61" i="16"/>
  <c r="BQ61" i="16"/>
  <c r="AT61" i="16"/>
  <c r="J61" i="16"/>
  <c r="BW65" i="16"/>
  <c r="AZ65" i="16"/>
  <c r="AN65" i="16"/>
  <c r="H65" i="16"/>
  <c r="CP65" i="16"/>
  <c r="BU65" i="16"/>
  <c r="BM65" i="16"/>
  <c r="AX65" i="16"/>
  <c r="N65" i="16"/>
  <c r="F65" i="16"/>
  <c r="BS65" i="16"/>
  <c r="X65" i="16"/>
  <c r="L65" i="16"/>
  <c r="CD65" i="16"/>
  <c r="BQ65" i="16"/>
  <c r="AH65" i="16"/>
  <c r="V65" i="16"/>
  <c r="BW69" i="16"/>
  <c r="P69" i="16"/>
  <c r="CP69" i="16"/>
  <c r="CH69" i="16"/>
  <c r="BU69" i="16"/>
  <c r="AL69" i="16"/>
  <c r="Z69" i="16"/>
  <c r="CF69" i="16"/>
  <c r="AV69" i="16"/>
  <c r="AJ69" i="16"/>
  <c r="D69" i="16"/>
  <c r="BQ69" i="16"/>
  <c r="AT69" i="16"/>
  <c r="J69" i="16"/>
  <c r="BW74" i="16"/>
  <c r="AZ74" i="16"/>
  <c r="AN74" i="16"/>
  <c r="CP74" i="16"/>
  <c r="BU74" i="16"/>
  <c r="BM74" i="16"/>
  <c r="AX74" i="16"/>
  <c r="N74" i="16"/>
  <c r="F74" i="16"/>
  <c r="L74" i="16"/>
  <c r="BQ74" i="16"/>
  <c r="AH74" i="16"/>
  <c r="V74" i="16"/>
  <c r="BW78" i="16"/>
  <c r="AB78" i="16"/>
  <c r="P78" i="16"/>
  <c r="CP78" i="16"/>
  <c r="CH78" i="16"/>
  <c r="BU78" i="16"/>
  <c r="AL78" i="16"/>
  <c r="Z78" i="16"/>
  <c r="CF78" i="16"/>
  <c r="AJ78" i="16"/>
  <c r="BQ78" i="16"/>
  <c r="AT78" i="16"/>
  <c r="J78" i="16"/>
  <c r="CP82" i="16"/>
  <c r="BU82" i="16"/>
  <c r="BM82" i="16"/>
  <c r="AX82" i="16"/>
  <c r="N82" i="16"/>
  <c r="F82" i="16"/>
  <c r="BQ82" i="16"/>
  <c r="V82" i="16"/>
  <c r="J82" i="16"/>
  <c r="BW82" i="16"/>
  <c r="AZ82" i="16"/>
  <c r="P82" i="16"/>
  <c r="H82" i="16"/>
  <c r="CF82" i="16"/>
  <c r="CP86" i="16"/>
  <c r="BU86" i="16"/>
  <c r="AL86" i="16"/>
  <c r="Z86" i="16"/>
  <c r="CD86" i="16"/>
  <c r="BQ86" i="16"/>
  <c r="AH86" i="16"/>
  <c r="BW86" i="16"/>
  <c r="AN86" i="16"/>
  <c r="AB86" i="16"/>
  <c r="BS86" i="16"/>
  <c r="X86" i="16"/>
  <c r="AV86" i="16"/>
  <c r="AJ86" i="16"/>
  <c r="CP90" i="16"/>
  <c r="BU90" i="16"/>
  <c r="AX90" i="16"/>
  <c r="N90" i="16"/>
  <c r="F90" i="16"/>
  <c r="BS90" i="16"/>
  <c r="X90" i="16"/>
  <c r="L90" i="16"/>
  <c r="CD90" i="16"/>
  <c r="BQ90" i="16"/>
  <c r="AH90" i="16"/>
  <c r="V90" i="16"/>
  <c r="BW90" i="16"/>
  <c r="AB90" i="16"/>
  <c r="P90" i="16"/>
  <c r="CP102" i="16"/>
  <c r="BU102" i="16"/>
  <c r="AL102" i="16"/>
  <c r="Z102" i="16"/>
  <c r="CF102" i="16"/>
  <c r="AJ102" i="16"/>
  <c r="BQ102" i="16"/>
  <c r="AT102" i="16"/>
  <c r="BW102" i="16"/>
  <c r="AN102" i="16"/>
  <c r="H102" i="16"/>
  <c r="BQ112" i="16"/>
  <c r="AT112" i="16"/>
  <c r="BW112" i="16"/>
  <c r="AZ112" i="16"/>
  <c r="AN112" i="16"/>
  <c r="H112" i="16"/>
  <c r="CP112" i="16"/>
  <c r="BU112" i="16"/>
  <c r="BM112" i="16"/>
  <c r="AX112" i="16"/>
  <c r="N112" i="16"/>
  <c r="F112" i="16"/>
  <c r="X112" i="16"/>
  <c r="L112" i="16"/>
  <c r="CD116" i="16"/>
  <c r="BQ116" i="16"/>
  <c r="AH116" i="16"/>
  <c r="V116" i="16"/>
  <c r="BW116" i="16"/>
  <c r="AB116" i="16"/>
  <c r="P116" i="16"/>
  <c r="CP116" i="16"/>
  <c r="BU116" i="16"/>
  <c r="Z116" i="16"/>
  <c r="CF116" i="16"/>
  <c r="AV116" i="16"/>
  <c r="AJ116" i="16"/>
  <c r="D116" i="16"/>
  <c r="BQ120" i="16"/>
  <c r="AT120" i="16"/>
  <c r="J120" i="16"/>
  <c r="BW120" i="16"/>
  <c r="AN120" i="16"/>
  <c r="H120" i="16"/>
  <c r="CP120" i="16"/>
  <c r="BU120" i="16"/>
  <c r="BM120" i="16"/>
  <c r="AX120" i="16"/>
  <c r="N120" i="16"/>
  <c r="F120" i="16"/>
  <c r="BS120" i="16"/>
  <c r="L120" i="16"/>
  <c r="CP124" i="16"/>
  <c r="BU124" i="16"/>
  <c r="AL124" i="16"/>
  <c r="Z124" i="16"/>
  <c r="CD124" i="16"/>
  <c r="BQ124" i="16"/>
  <c r="AH124" i="16"/>
  <c r="BW124" i="16"/>
  <c r="AN124" i="16"/>
  <c r="AB124" i="16"/>
  <c r="CF124" i="16"/>
  <c r="AJ124" i="16"/>
  <c r="L124" i="16"/>
  <c r="D124" i="16"/>
  <c r="CP127" i="16"/>
  <c r="BU127" i="16"/>
  <c r="BM127" i="16"/>
  <c r="AX127" i="16"/>
  <c r="F127" i="16"/>
  <c r="BQ127" i="16"/>
  <c r="V127" i="16"/>
  <c r="J127" i="16"/>
  <c r="BW127" i="16"/>
  <c r="AZ127" i="16"/>
  <c r="H127" i="16"/>
  <c r="AV127" i="16"/>
  <c r="AJ127" i="16"/>
  <c r="BS127" i="16"/>
  <c r="CP131" i="16"/>
  <c r="CQ131" i="16" s="1"/>
  <c r="CH131" i="16"/>
  <c r="BU131" i="16"/>
  <c r="Z131" i="16"/>
  <c r="CD131" i="16"/>
  <c r="BQ131" i="16"/>
  <c r="AH131" i="16"/>
  <c r="BW131" i="16"/>
  <c r="AN131" i="16"/>
  <c r="AB131" i="16"/>
  <c r="CF131" i="16"/>
  <c r="AJ131" i="16"/>
  <c r="L131" i="16"/>
  <c r="D131" i="16"/>
  <c r="BQ137" i="16"/>
  <c r="J137" i="16"/>
  <c r="BW137" i="16"/>
  <c r="AN137" i="16"/>
  <c r="H137" i="16"/>
  <c r="CP137" i="16"/>
  <c r="CQ137" i="16" s="1"/>
  <c r="BU137" i="16"/>
  <c r="AX137" i="16"/>
  <c r="F137" i="16"/>
  <c r="BS137" i="16"/>
  <c r="L137" i="16"/>
  <c r="BQ141" i="16"/>
  <c r="V141" i="16"/>
  <c r="BW141" i="16"/>
  <c r="AB141" i="16"/>
  <c r="P141" i="16"/>
  <c r="CP141" i="16"/>
  <c r="BU141" i="16"/>
  <c r="AL141" i="16"/>
  <c r="Z141" i="16"/>
  <c r="CF141" i="16"/>
  <c r="AV141" i="16"/>
  <c r="AJ141" i="16"/>
  <c r="D141" i="16"/>
  <c r="BQ145" i="16"/>
  <c r="AT145" i="16"/>
  <c r="J145" i="16"/>
  <c r="BW145" i="16"/>
  <c r="AZ145" i="16"/>
  <c r="AN145" i="16"/>
  <c r="H145" i="16"/>
  <c r="CP145" i="16"/>
  <c r="BU145" i="16"/>
  <c r="BM145" i="16"/>
  <c r="AX145" i="16"/>
  <c r="N145" i="16"/>
  <c r="F145" i="16"/>
  <c r="BS145" i="16"/>
  <c r="X145" i="16"/>
  <c r="L145" i="16"/>
  <c r="BQ149" i="16"/>
  <c r="AH149" i="16"/>
  <c r="V149" i="16"/>
  <c r="BW149" i="16"/>
  <c r="AB149" i="16"/>
  <c r="P149" i="16"/>
  <c r="CP149" i="16"/>
  <c r="BU149" i="16"/>
  <c r="AL149" i="16"/>
  <c r="Z149" i="16"/>
  <c r="CF149" i="16"/>
  <c r="AV149" i="16"/>
  <c r="AJ149" i="16"/>
  <c r="D149" i="16"/>
  <c r="BQ162" i="16"/>
  <c r="AT162" i="16"/>
  <c r="CP162" i="16"/>
  <c r="BU162" i="16"/>
  <c r="BM162" i="16"/>
  <c r="AX162" i="16"/>
  <c r="F162" i="16"/>
  <c r="BS162" i="16"/>
  <c r="X162" i="16"/>
  <c r="L162" i="16"/>
  <c r="BW162" i="16"/>
  <c r="P162" i="16"/>
  <c r="AZ162" i="16"/>
  <c r="CP166" i="16"/>
  <c r="CH166" i="16"/>
  <c r="BU166" i="16"/>
  <c r="AL166" i="16"/>
  <c r="Z166" i="16"/>
  <c r="BS166" i="16"/>
  <c r="BQ166" i="16"/>
  <c r="J166" i="16"/>
  <c r="AN166" i="16"/>
  <c r="P166" i="16"/>
  <c r="AH166" i="16"/>
  <c r="BW166" i="16"/>
  <c r="AZ166" i="16"/>
  <c r="D166" i="16"/>
  <c r="CP173" i="16"/>
  <c r="BU173" i="16"/>
  <c r="BM173" i="16"/>
  <c r="AX173" i="16"/>
  <c r="N173" i="16"/>
  <c r="F173" i="16"/>
  <c r="BS173" i="16"/>
  <c r="L173" i="16"/>
  <c r="AH173" i="16"/>
  <c r="BW173" i="16"/>
  <c r="AZ173" i="16"/>
  <c r="AB173" i="16"/>
  <c r="BQ173" i="16"/>
  <c r="AT173" i="16"/>
  <c r="AN173" i="16"/>
  <c r="CP178" i="16"/>
  <c r="BQ178" i="16"/>
  <c r="AT178" i="16"/>
  <c r="J178" i="16"/>
  <c r="BW178" i="16"/>
  <c r="AN178" i="16"/>
  <c r="H178" i="16"/>
  <c r="BU178" i="16"/>
  <c r="BS178" i="16"/>
  <c r="D178" i="16"/>
  <c r="CF178" i="16"/>
  <c r="CP182" i="16"/>
  <c r="BU182" i="16"/>
  <c r="AX182" i="16"/>
  <c r="F182" i="16"/>
  <c r="BQ182" i="16"/>
  <c r="V182" i="16"/>
  <c r="J182" i="16"/>
  <c r="BW182" i="16"/>
  <c r="AZ182" i="16"/>
  <c r="P182" i="16"/>
  <c r="H182" i="16"/>
  <c r="CF182" i="16"/>
  <c r="X182" i="16"/>
  <c r="CD187" i="16"/>
  <c r="BQ187" i="16"/>
  <c r="AH187" i="16"/>
  <c r="V187" i="16"/>
  <c r="BW187" i="16"/>
  <c r="AB187" i="16"/>
  <c r="P187" i="16"/>
  <c r="CP187" i="16"/>
  <c r="BU187" i="16"/>
  <c r="AL187" i="16"/>
  <c r="Z187" i="16"/>
  <c r="CF187" i="16"/>
  <c r="AV187" i="16"/>
  <c r="AJ187" i="16"/>
  <c r="D187" i="16"/>
  <c r="BQ191" i="16"/>
  <c r="AT191" i="16"/>
  <c r="J191" i="16"/>
  <c r="BW191" i="16"/>
  <c r="AZ191" i="16"/>
  <c r="AN191" i="16"/>
  <c r="H191" i="16"/>
  <c r="D191" i="16"/>
  <c r="AL191" i="16"/>
  <c r="N191" i="16"/>
  <c r="AJ191" i="16"/>
  <c r="L191" i="16"/>
  <c r="CP191" i="16"/>
  <c r="BU191" i="16"/>
  <c r="AX191" i="16"/>
  <c r="Z191" i="16"/>
  <c r="CP195" i="16"/>
  <c r="CH195" i="16"/>
  <c r="BU195" i="16"/>
  <c r="AL195" i="16"/>
  <c r="Z195" i="16"/>
  <c r="F195" i="16"/>
  <c r="CD195" i="16"/>
  <c r="BQ195" i="16"/>
  <c r="AH195" i="16"/>
  <c r="BW195" i="16"/>
  <c r="AN195" i="16"/>
  <c r="AB195" i="16"/>
  <c r="L195" i="16"/>
  <c r="D195" i="16"/>
  <c r="CF195" i="16"/>
  <c r="X195" i="16"/>
  <c r="CP198" i="16"/>
  <c r="BU198" i="16"/>
  <c r="BM198" i="16"/>
  <c r="AX198" i="16"/>
  <c r="Z198" i="16"/>
  <c r="N198" i="16"/>
  <c r="F198" i="16"/>
  <c r="BQ198" i="16"/>
  <c r="AH198" i="16"/>
  <c r="J198" i="16"/>
  <c r="BW198" i="16"/>
  <c r="AZ198" i="16"/>
  <c r="AB198" i="16"/>
  <c r="H198" i="16"/>
  <c r="AJ198" i="16"/>
  <c r="X198" i="16"/>
  <c r="AV198" i="16"/>
  <c r="CP202" i="16"/>
  <c r="CH202" i="16"/>
  <c r="BU202" i="16"/>
  <c r="AL202" i="16"/>
  <c r="Z202" i="16"/>
  <c r="CF202" i="16"/>
  <c r="BQ202" i="16"/>
  <c r="AH202" i="16"/>
  <c r="J202" i="16"/>
  <c r="BW202" i="16"/>
  <c r="AZ202" i="16"/>
  <c r="AB202" i="16"/>
  <c r="P202" i="16"/>
  <c r="H202" i="16"/>
  <c r="AV202" i="16"/>
  <c r="D202" i="16"/>
  <c r="X202" i="16"/>
  <c r="BQ207" i="16"/>
  <c r="AT207" i="16"/>
  <c r="V207" i="16"/>
  <c r="J207" i="16"/>
  <c r="BW207" i="16"/>
  <c r="AZ207" i="16"/>
  <c r="AN207" i="16"/>
  <c r="H207" i="16"/>
  <c r="CF207" i="16"/>
  <c r="CP207" i="16"/>
  <c r="BU207" i="16"/>
  <c r="Z207" i="16"/>
  <c r="F207" i="16"/>
  <c r="AV207" i="16"/>
  <c r="X207" i="16"/>
  <c r="BM207" i="16"/>
  <c r="AL207" i="16"/>
  <c r="CD211" i="16"/>
  <c r="BQ211" i="16"/>
  <c r="AH211" i="16"/>
  <c r="V211" i="16"/>
  <c r="BW211" i="16"/>
  <c r="AB211" i="16"/>
  <c r="P211" i="16"/>
  <c r="AJ211" i="16"/>
  <c r="CP211" i="16"/>
  <c r="CQ211" i="16" s="1"/>
  <c r="BU211" i="16"/>
  <c r="AX211" i="16"/>
  <c r="X211" i="16"/>
  <c r="D211" i="16"/>
  <c r="CH211" i="16"/>
  <c r="AL211" i="16"/>
  <c r="N211" i="16"/>
  <c r="BW217" i="16"/>
  <c r="AN217" i="16"/>
  <c r="CP217" i="16"/>
  <c r="BU217" i="16"/>
  <c r="AX217" i="16"/>
  <c r="N217" i="16"/>
  <c r="F217" i="16"/>
  <c r="X217" i="16"/>
  <c r="L217" i="16"/>
  <c r="CD217" i="16"/>
  <c r="BQ217" i="16"/>
  <c r="AH217" i="16"/>
  <c r="V217" i="16"/>
  <c r="BW221" i="16"/>
  <c r="AN221" i="16"/>
  <c r="AB221" i="16"/>
  <c r="P221" i="16"/>
  <c r="CP221" i="16"/>
  <c r="CH221" i="16"/>
  <c r="BU221" i="16"/>
  <c r="AL221" i="16"/>
  <c r="Z221" i="16"/>
  <c r="CF221" i="16"/>
  <c r="AV221" i="16"/>
  <c r="AJ221" i="16"/>
  <c r="BQ221" i="16"/>
  <c r="AT221" i="16"/>
  <c r="V221" i="16"/>
  <c r="J221" i="16"/>
  <c r="BQ14" i="16"/>
  <c r="AT14" i="16"/>
  <c r="V14" i="16"/>
  <c r="J14" i="16"/>
  <c r="H14" i="16"/>
  <c r="AZ14" i="16"/>
  <c r="CP14" i="16"/>
  <c r="BU14" i="16"/>
  <c r="BM14" i="16"/>
  <c r="AX14" i="16"/>
  <c r="Z14" i="16"/>
  <c r="N14" i="16"/>
  <c r="F14" i="16"/>
  <c r="BW14" i="16"/>
  <c r="CF14" i="16"/>
  <c r="AV14" i="16"/>
  <c r="AJ14" i="16"/>
  <c r="CD18" i="16"/>
  <c r="BQ18" i="16"/>
  <c r="AT18" i="16"/>
  <c r="AH18" i="16"/>
  <c r="V18" i="16"/>
  <c r="AZ18" i="16"/>
  <c r="AB18" i="16"/>
  <c r="BW18" i="16"/>
  <c r="CP18" i="16"/>
  <c r="CH18" i="16"/>
  <c r="BU18" i="16"/>
  <c r="BM18" i="16"/>
  <c r="AL18" i="16"/>
  <c r="Z18" i="16"/>
  <c r="N18" i="16"/>
  <c r="AV18" i="16"/>
  <c r="AJ18" i="16"/>
  <c r="L18" i="16"/>
  <c r="D18" i="16"/>
  <c r="H18" i="16"/>
  <c r="CD22" i="16"/>
  <c r="BQ22" i="16"/>
  <c r="AT22" i="16"/>
  <c r="AH22" i="16"/>
  <c r="J22" i="16"/>
  <c r="H22" i="16"/>
  <c r="BW22" i="16"/>
  <c r="AZ22" i="16"/>
  <c r="AN22" i="16"/>
  <c r="P22" i="16"/>
  <c r="CP22" i="16"/>
  <c r="CH22" i="16"/>
  <c r="BU22" i="16"/>
  <c r="AX22" i="16"/>
  <c r="AL22" i="16"/>
  <c r="N22" i="16"/>
  <c r="F22" i="16"/>
  <c r="BS22" i="16"/>
  <c r="AV22" i="16"/>
  <c r="L22" i="16"/>
  <c r="D22" i="16"/>
  <c r="CP30" i="16"/>
  <c r="CH30" i="16"/>
  <c r="BU30" i="16"/>
  <c r="BM30" i="16"/>
  <c r="AL30" i="16"/>
  <c r="Z30" i="16"/>
  <c r="N30" i="16"/>
  <c r="CF30" i="16"/>
  <c r="BS30" i="16"/>
  <c r="AV30" i="16"/>
  <c r="AJ30" i="16"/>
  <c r="X30" i="16"/>
  <c r="D30" i="16"/>
  <c r="CD30" i="16"/>
  <c r="BQ30" i="16"/>
  <c r="AT30" i="16"/>
  <c r="AH30" i="16"/>
  <c r="J30" i="16"/>
  <c r="BW30" i="16"/>
  <c r="AZ30" i="16"/>
  <c r="AN30" i="16"/>
  <c r="AB30" i="16"/>
  <c r="H30" i="16"/>
  <c r="CP34" i="16"/>
  <c r="CH34" i="16"/>
  <c r="BU34" i="16"/>
  <c r="BM34" i="16"/>
  <c r="AX34" i="16"/>
  <c r="AL34" i="16"/>
  <c r="BS34" i="16"/>
  <c r="AV34" i="16"/>
  <c r="D34" i="16"/>
  <c r="CD34" i="16"/>
  <c r="BQ34" i="16"/>
  <c r="AH34" i="16"/>
  <c r="V34" i="16"/>
  <c r="J34" i="16"/>
  <c r="BW34" i="16"/>
  <c r="AZ34" i="16"/>
  <c r="AB34" i="16"/>
  <c r="P34" i="16"/>
  <c r="H34" i="16"/>
  <c r="BQ40" i="16"/>
  <c r="AH40" i="16"/>
  <c r="V40" i="16"/>
  <c r="J40" i="16"/>
  <c r="BW40" i="16"/>
  <c r="AZ40" i="16"/>
  <c r="AB40" i="16"/>
  <c r="H40" i="16"/>
  <c r="CP40" i="16"/>
  <c r="CQ40" i="16" s="1"/>
  <c r="CH40" i="16"/>
  <c r="BU40" i="16"/>
  <c r="BM40" i="16"/>
  <c r="AL40" i="16"/>
  <c r="Z40" i="16"/>
  <c r="N40" i="16"/>
  <c r="CF40" i="16"/>
  <c r="BS40" i="16"/>
  <c r="AV40" i="16"/>
  <c r="AJ40" i="16"/>
  <c r="X40" i="16"/>
  <c r="D40" i="16"/>
  <c r="BW44" i="16"/>
  <c r="AZ44" i="16"/>
  <c r="AN44" i="16"/>
  <c r="AB44" i="16"/>
  <c r="CF44" i="16"/>
  <c r="AV44" i="16"/>
  <c r="AJ44" i="16"/>
  <c r="L44" i="16"/>
  <c r="D44" i="16"/>
  <c r="BQ44" i="16"/>
  <c r="AT44" i="16"/>
  <c r="J44" i="16"/>
  <c r="CP44" i="16"/>
  <c r="CH44" i="16"/>
  <c r="AL44" i="16"/>
  <c r="BU44" i="16"/>
  <c r="Z44" i="16"/>
  <c r="BM44" i="16"/>
  <c r="N44" i="16"/>
  <c r="BW48" i="16"/>
  <c r="AZ48" i="16"/>
  <c r="AB48" i="16"/>
  <c r="H48" i="16"/>
  <c r="CP48" i="16"/>
  <c r="CQ48" i="16" s="1"/>
  <c r="CH48" i="16"/>
  <c r="BU48" i="16"/>
  <c r="BM48" i="16"/>
  <c r="AL48" i="16"/>
  <c r="Z48" i="16"/>
  <c r="N48" i="16"/>
  <c r="CF48" i="16"/>
  <c r="BS48" i="16"/>
  <c r="AV48" i="16"/>
  <c r="AJ48" i="16"/>
  <c r="X48" i="16"/>
  <c r="D48" i="16"/>
  <c r="CD48" i="16"/>
  <c r="BQ48" i="16"/>
  <c r="AH48" i="16"/>
  <c r="CF54" i="16"/>
  <c r="AJ54" i="16"/>
  <c r="L54" i="16"/>
  <c r="BQ54" i="16"/>
  <c r="AT54" i="16"/>
  <c r="J54" i="16"/>
  <c r="BW54" i="16"/>
  <c r="AZ54" i="16"/>
  <c r="AN54" i="16"/>
  <c r="P54" i="16"/>
  <c r="CP54" i="16"/>
  <c r="BU54" i="16"/>
  <c r="AX54" i="16"/>
  <c r="Z54" i="16"/>
  <c r="F54" i="16"/>
  <c r="CF58" i="16"/>
  <c r="BS58" i="16"/>
  <c r="L58" i="16"/>
  <c r="CD58" i="16"/>
  <c r="BQ58" i="16"/>
  <c r="AT58" i="16"/>
  <c r="AH58" i="16"/>
  <c r="V58" i="16"/>
  <c r="BW58" i="16"/>
  <c r="AN58" i="16"/>
  <c r="AB58" i="16"/>
  <c r="P58" i="16"/>
  <c r="CP58" i="16"/>
  <c r="CH58" i="16"/>
  <c r="BU58" i="16"/>
  <c r="AL58" i="16"/>
  <c r="Z58" i="16"/>
  <c r="F58" i="16"/>
  <c r="CF62" i="16"/>
  <c r="AV62" i="16"/>
  <c r="AJ62" i="16"/>
  <c r="L62" i="16"/>
  <c r="D62" i="16"/>
  <c r="BQ62" i="16"/>
  <c r="AT62" i="16"/>
  <c r="J62" i="16"/>
  <c r="BW62" i="16"/>
  <c r="AZ62" i="16"/>
  <c r="AN62" i="16"/>
  <c r="CP62" i="16"/>
  <c r="BU62" i="16"/>
  <c r="BM62" i="16"/>
  <c r="AX62" i="16"/>
  <c r="Z62" i="16"/>
  <c r="F62" i="16"/>
  <c r="CF66" i="16"/>
  <c r="X66" i="16"/>
  <c r="L66" i="16"/>
  <c r="CD66" i="16"/>
  <c r="BQ66" i="16"/>
  <c r="AT66" i="16"/>
  <c r="AH66" i="16"/>
  <c r="V66" i="16"/>
  <c r="BW66" i="16"/>
  <c r="AN66" i="16"/>
  <c r="AB66" i="16"/>
  <c r="P66" i="16"/>
  <c r="CP66" i="16"/>
  <c r="CQ66" i="16" s="1"/>
  <c r="CH66" i="16"/>
  <c r="BU66" i="16"/>
  <c r="AL66" i="16"/>
  <c r="Z66" i="16"/>
  <c r="F66" i="16"/>
  <c r="CF70" i="16"/>
  <c r="AJ70" i="16"/>
  <c r="L70" i="16"/>
  <c r="D70" i="16"/>
  <c r="BQ70" i="16"/>
  <c r="AT70" i="16"/>
  <c r="BW70" i="16"/>
  <c r="AZ70" i="16"/>
  <c r="AN70" i="16"/>
  <c r="P70" i="16"/>
  <c r="H70" i="16"/>
  <c r="CP70" i="16"/>
  <c r="BU70" i="16"/>
  <c r="BM70" i="16"/>
  <c r="AX70" i="16"/>
  <c r="Z70" i="16"/>
  <c r="N70" i="16"/>
  <c r="F70" i="16"/>
  <c r="CF75" i="16"/>
  <c r="BS75" i="16"/>
  <c r="L75" i="16"/>
  <c r="CD75" i="16"/>
  <c r="BQ75" i="16"/>
  <c r="AT75" i="16"/>
  <c r="V75" i="16"/>
  <c r="BW75" i="16"/>
  <c r="AN75" i="16"/>
  <c r="AB75" i="16"/>
  <c r="P75" i="16"/>
  <c r="CP75" i="16"/>
  <c r="CH75" i="16"/>
  <c r="BU75" i="16"/>
  <c r="AL75" i="16"/>
  <c r="Z75" i="16"/>
  <c r="F75" i="16"/>
  <c r="CF79" i="16"/>
  <c r="AJ79" i="16"/>
  <c r="L79" i="16"/>
  <c r="D79" i="16"/>
  <c r="BQ79" i="16"/>
  <c r="AT79" i="16"/>
  <c r="J79" i="16"/>
  <c r="BW79" i="16"/>
  <c r="AZ79" i="16"/>
  <c r="AN79" i="16"/>
  <c r="P79" i="16"/>
  <c r="H79" i="16"/>
  <c r="CP79" i="16"/>
  <c r="BU79" i="16"/>
  <c r="BM79" i="16"/>
  <c r="AX79" i="16"/>
  <c r="Z79" i="16"/>
  <c r="N79" i="16"/>
  <c r="F79" i="16"/>
  <c r="CD83" i="16"/>
  <c r="BQ83" i="16"/>
  <c r="AH83" i="16"/>
  <c r="V83" i="16"/>
  <c r="J83" i="16"/>
  <c r="CP83" i="16"/>
  <c r="CH83" i="16"/>
  <c r="BU83" i="16"/>
  <c r="BM83" i="16"/>
  <c r="AL83" i="16"/>
  <c r="Z83" i="16"/>
  <c r="N83" i="16"/>
  <c r="CF83" i="16"/>
  <c r="BS83" i="16"/>
  <c r="AV83" i="16"/>
  <c r="X83" i="16"/>
  <c r="D83" i="16"/>
  <c r="AN83" i="16"/>
  <c r="BW83" i="16"/>
  <c r="AB83" i="16"/>
  <c r="P83" i="16"/>
  <c r="H83" i="16"/>
  <c r="CD87" i="16"/>
  <c r="BQ87" i="16"/>
  <c r="AH87" i="16"/>
  <c r="J87" i="16"/>
  <c r="CP87" i="16"/>
  <c r="CH87" i="16"/>
  <c r="BU87" i="16"/>
  <c r="BM87" i="16"/>
  <c r="AX87" i="16"/>
  <c r="AL87" i="16"/>
  <c r="N87" i="16"/>
  <c r="F87" i="16"/>
  <c r="BS87" i="16"/>
  <c r="AV87" i="16"/>
  <c r="L87" i="16"/>
  <c r="D87" i="16"/>
  <c r="P87" i="16"/>
  <c r="AZ87" i="16"/>
  <c r="H87" i="16"/>
  <c r="AN87" i="16"/>
  <c r="BW87" i="16"/>
  <c r="AB87" i="16"/>
  <c r="CD91" i="16"/>
  <c r="BQ91" i="16"/>
  <c r="AH91" i="16"/>
  <c r="V91" i="16"/>
  <c r="J91" i="16"/>
  <c r="BW91" i="16"/>
  <c r="AZ91" i="16"/>
  <c r="AB91" i="16"/>
  <c r="H91" i="16"/>
  <c r="CP91" i="16"/>
  <c r="CH91" i="16"/>
  <c r="BU91" i="16"/>
  <c r="BM91" i="16"/>
  <c r="AL91" i="16"/>
  <c r="Z91" i="16"/>
  <c r="N91" i="16"/>
  <c r="CF91" i="16"/>
  <c r="BS91" i="16"/>
  <c r="AV91" i="16"/>
  <c r="AJ91" i="16"/>
  <c r="X91" i="16"/>
  <c r="D91" i="16"/>
  <c r="CD103" i="16"/>
  <c r="BQ103" i="16"/>
  <c r="AH103" i="16"/>
  <c r="J103" i="16"/>
  <c r="BW103" i="16"/>
  <c r="AZ103" i="16"/>
  <c r="AN103" i="16"/>
  <c r="AB103" i="16"/>
  <c r="H103" i="16"/>
  <c r="CP103" i="16"/>
  <c r="CH103" i="16"/>
  <c r="BU103" i="16"/>
  <c r="BM103" i="16"/>
  <c r="AX103" i="16"/>
  <c r="AL103" i="16"/>
  <c r="N103" i="16"/>
  <c r="F103" i="16"/>
  <c r="BS103" i="16"/>
  <c r="AV103" i="16"/>
  <c r="X103" i="16"/>
  <c r="L103" i="16"/>
  <c r="D103" i="16"/>
  <c r="CP109" i="16"/>
  <c r="BU109" i="16"/>
  <c r="BM109" i="16"/>
  <c r="AL109" i="16"/>
  <c r="Z109" i="16"/>
  <c r="N109" i="16"/>
  <c r="CF109" i="16"/>
  <c r="BS109" i="16"/>
  <c r="AV109" i="16"/>
  <c r="AJ109" i="16"/>
  <c r="X109" i="16"/>
  <c r="D109" i="16"/>
  <c r="CD109" i="16"/>
  <c r="BQ109" i="16"/>
  <c r="AT109" i="16"/>
  <c r="AH109" i="16"/>
  <c r="J109" i="16"/>
  <c r="BW109" i="16"/>
  <c r="AZ109" i="16"/>
  <c r="AN109" i="16"/>
  <c r="AB109" i="16"/>
  <c r="H109" i="16"/>
  <c r="CP113" i="16"/>
  <c r="CH113" i="16"/>
  <c r="BU113" i="16"/>
  <c r="BM113" i="16"/>
  <c r="AX113" i="16"/>
  <c r="AL113" i="16"/>
  <c r="N113" i="16"/>
  <c r="BS113" i="16"/>
  <c r="AV113" i="16"/>
  <c r="X113" i="16"/>
  <c r="D113" i="16"/>
  <c r="CD113" i="16"/>
  <c r="BQ113" i="16"/>
  <c r="J113" i="16"/>
  <c r="BW113" i="16"/>
  <c r="AZ113" i="16"/>
  <c r="AB113" i="16"/>
  <c r="P113" i="16"/>
  <c r="H113" i="16"/>
  <c r="CP117" i="16"/>
  <c r="CH117" i="16"/>
  <c r="BU117" i="16"/>
  <c r="BM117" i="16"/>
  <c r="AL117" i="16"/>
  <c r="Z117" i="16"/>
  <c r="N117" i="16"/>
  <c r="CF117" i="16"/>
  <c r="BS117" i="16"/>
  <c r="AV117" i="16"/>
  <c r="X117" i="16"/>
  <c r="D117" i="16"/>
  <c r="CD117" i="16"/>
  <c r="BQ117" i="16"/>
  <c r="AT117" i="16"/>
  <c r="AH117" i="16"/>
  <c r="J117" i="16"/>
  <c r="BW117" i="16"/>
  <c r="AZ117" i="16"/>
  <c r="AN117" i="16"/>
  <c r="AB117" i="16"/>
  <c r="H117" i="16"/>
  <c r="CD121" i="16"/>
  <c r="BQ121" i="16"/>
  <c r="AT121" i="16"/>
  <c r="AH121" i="16"/>
  <c r="CP121" i="16"/>
  <c r="CH121" i="16"/>
  <c r="BU121" i="16"/>
  <c r="AX121" i="16"/>
  <c r="AL121" i="16"/>
  <c r="Z121" i="16"/>
  <c r="AJ121" i="16"/>
  <c r="X121" i="16"/>
  <c r="AZ121" i="16"/>
  <c r="F121" i="16"/>
  <c r="AN121" i="16"/>
  <c r="D121" i="16"/>
  <c r="BW121" i="16"/>
  <c r="AB121" i="16"/>
  <c r="H121" i="16"/>
  <c r="CD153" i="16"/>
  <c r="BQ153" i="16"/>
  <c r="AH153" i="16"/>
  <c r="V153" i="16"/>
  <c r="J153" i="16"/>
  <c r="CP153" i="16"/>
  <c r="CH153" i="16"/>
  <c r="BU153" i="16"/>
  <c r="BM153" i="16"/>
  <c r="AL153" i="16"/>
  <c r="Z153" i="16"/>
  <c r="N153" i="16"/>
  <c r="CF153" i="16"/>
  <c r="BS153" i="16"/>
  <c r="AV153" i="16"/>
  <c r="X153" i="16"/>
  <c r="D153" i="16"/>
  <c r="BW153" i="16"/>
  <c r="AB153" i="16"/>
  <c r="P153" i="16"/>
  <c r="AZ153" i="16"/>
  <c r="H153" i="16"/>
  <c r="AN153" i="16"/>
  <c r="CD128" i="16"/>
  <c r="BQ128" i="16"/>
  <c r="AT128" i="16"/>
  <c r="AH128" i="16"/>
  <c r="J128" i="16"/>
  <c r="CP128" i="16"/>
  <c r="CH128" i="16"/>
  <c r="BU128" i="16"/>
  <c r="BM128" i="16"/>
  <c r="AX128" i="16"/>
  <c r="AL128" i="16"/>
  <c r="N128" i="16"/>
  <c r="F128" i="16"/>
  <c r="BS128" i="16"/>
  <c r="AV128" i="16"/>
  <c r="X128" i="16"/>
  <c r="L128" i="16"/>
  <c r="D128" i="16"/>
  <c r="H128" i="16"/>
  <c r="AN128" i="16"/>
  <c r="BW128" i="16"/>
  <c r="AB128" i="16"/>
  <c r="P128" i="16"/>
  <c r="CD132" i="16"/>
  <c r="BQ132" i="16"/>
  <c r="AH132" i="16"/>
  <c r="V132" i="16"/>
  <c r="J132" i="16"/>
  <c r="BW132" i="16"/>
  <c r="AZ132" i="16"/>
  <c r="CP132" i="16"/>
  <c r="CH132" i="16"/>
  <c r="BU132" i="16"/>
  <c r="BM132" i="16"/>
  <c r="AL132" i="16"/>
  <c r="Z132" i="16"/>
  <c r="N132" i="16"/>
  <c r="BS132" i="16"/>
  <c r="AV132" i="16"/>
  <c r="AJ132" i="16"/>
  <c r="X132" i="16"/>
  <c r="D132" i="16"/>
  <c r="P132" i="16"/>
  <c r="AN132" i="16"/>
  <c r="CP138" i="16"/>
  <c r="CH138" i="16"/>
  <c r="BU138" i="16"/>
  <c r="BM138" i="16"/>
  <c r="AX138" i="16"/>
  <c r="AL138" i="16"/>
  <c r="N138" i="16"/>
  <c r="BS138" i="16"/>
  <c r="AV138" i="16"/>
  <c r="X138" i="16"/>
  <c r="L138" i="16"/>
  <c r="D138" i="16"/>
  <c r="CD138" i="16"/>
  <c r="BQ138" i="16"/>
  <c r="AH138" i="16"/>
  <c r="V138" i="16"/>
  <c r="J138" i="16"/>
  <c r="BW138" i="16"/>
  <c r="AZ138" i="16"/>
  <c r="AB138" i="16"/>
  <c r="P138" i="16"/>
  <c r="H138" i="16"/>
  <c r="CP142" i="16"/>
  <c r="BU142" i="16"/>
  <c r="BM142" i="16"/>
  <c r="AL142" i="16"/>
  <c r="N142" i="16"/>
  <c r="CF142" i="16"/>
  <c r="BS142" i="16"/>
  <c r="X142" i="16"/>
  <c r="CD142" i="16"/>
  <c r="BQ142" i="16"/>
  <c r="AT142" i="16"/>
  <c r="AH142" i="16"/>
  <c r="J142" i="16"/>
  <c r="BW142" i="16"/>
  <c r="AZ142" i="16"/>
  <c r="AN142" i="16"/>
  <c r="AB142" i="16"/>
  <c r="H142" i="16"/>
  <c r="CP146" i="16"/>
  <c r="CH146" i="16"/>
  <c r="BU146" i="16"/>
  <c r="BM146" i="16"/>
  <c r="AX146" i="16"/>
  <c r="AL146" i="16"/>
  <c r="N146" i="16"/>
  <c r="F146" i="16"/>
  <c r="BS146" i="16"/>
  <c r="AV146" i="16"/>
  <c r="X146" i="16"/>
  <c r="L146" i="16"/>
  <c r="D146" i="16"/>
  <c r="CD146" i="16"/>
  <c r="BQ146" i="16"/>
  <c r="AH146" i="16"/>
  <c r="V146" i="16"/>
  <c r="J146" i="16"/>
  <c r="BW146" i="16"/>
  <c r="AZ146" i="16"/>
  <c r="AB146" i="16"/>
  <c r="H146" i="16"/>
  <c r="CP159" i="16"/>
  <c r="CQ159" i="16" s="1"/>
  <c r="CH159" i="16"/>
  <c r="BU159" i="16"/>
  <c r="BM159" i="16"/>
  <c r="AL159" i="16"/>
  <c r="Z159" i="16"/>
  <c r="N159" i="16"/>
  <c r="BQ159" i="16"/>
  <c r="AT159" i="16"/>
  <c r="AH159" i="16"/>
  <c r="V159" i="16"/>
  <c r="BW159" i="16"/>
  <c r="AN159" i="16"/>
  <c r="P159" i="16"/>
  <c r="L159" i="16"/>
  <c r="D159" i="16"/>
  <c r="CF159" i="16"/>
  <c r="AJ159" i="16"/>
  <c r="X159" i="16"/>
  <c r="CP163" i="16"/>
  <c r="CH163" i="16"/>
  <c r="BU163" i="16"/>
  <c r="BM163" i="16"/>
  <c r="AX163" i="16"/>
  <c r="AL163" i="16"/>
  <c r="N163" i="16"/>
  <c r="F163" i="16"/>
  <c r="BQ163" i="16"/>
  <c r="AT163" i="16"/>
  <c r="V163" i="16"/>
  <c r="BW163" i="16"/>
  <c r="AN163" i="16"/>
  <c r="P163" i="16"/>
  <c r="H163" i="16"/>
  <c r="CF163" i="16"/>
  <c r="BS163" i="16"/>
  <c r="X163" i="16"/>
  <c r="AV163" i="16"/>
  <c r="D163" i="16"/>
  <c r="CP168" i="16"/>
  <c r="CQ168" i="16" s="1"/>
  <c r="CH168" i="16"/>
  <c r="BU168" i="16"/>
  <c r="BM168" i="16"/>
  <c r="AL168" i="16"/>
  <c r="Z168" i="16"/>
  <c r="N168" i="16"/>
  <c r="BS168" i="16"/>
  <c r="AV168" i="16"/>
  <c r="X168" i="16"/>
  <c r="D168" i="16"/>
  <c r="CD168" i="16"/>
  <c r="J168" i="16"/>
  <c r="BW168" i="16"/>
  <c r="AZ168" i="16"/>
  <c r="H168" i="16"/>
  <c r="BQ168" i="16"/>
  <c r="V168" i="16"/>
  <c r="P168" i="16"/>
  <c r="CD174" i="16"/>
  <c r="BQ174" i="16"/>
  <c r="AH174" i="16"/>
  <c r="J174" i="16"/>
  <c r="BW174" i="16"/>
  <c r="AZ174" i="16"/>
  <c r="AN174" i="16"/>
  <c r="AB174" i="16"/>
  <c r="H174" i="16"/>
  <c r="CP174" i="16"/>
  <c r="BU174" i="16"/>
  <c r="Z174" i="16"/>
  <c r="F174" i="16"/>
  <c r="AV174" i="16"/>
  <c r="X174" i="16"/>
  <c r="D174" i="16"/>
  <c r="BM174" i="16"/>
  <c r="AL174" i="16"/>
  <c r="N174" i="16"/>
  <c r="AJ174" i="16"/>
  <c r="L174" i="16"/>
  <c r="CD179" i="16"/>
  <c r="BQ179" i="16"/>
  <c r="AH179" i="16"/>
  <c r="J179" i="16"/>
  <c r="CP179" i="16"/>
  <c r="CH179" i="16"/>
  <c r="BU179" i="16"/>
  <c r="BM179" i="16"/>
  <c r="AL179" i="16"/>
  <c r="Z179" i="16"/>
  <c r="N179" i="16"/>
  <c r="CF179" i="16"/>
  <c r="BS179" i="16"/>
  <c r="AV179" i="16"/>
  <c r="AJ179" i="16"/>
  <c r="X179" i="16"/>
  <c r="P179" i="16"/>
  <c r="H179" i="16"/>
  <c r="AN179" i="16"/>
  <c r="BW179" i="16"/>
  <c r="AB179" i="16"/>
  <c r="CD183" i="16"/>
  <c r="BQ183" i="16"/>
  <c r="AH183" i="16"/>
  <c r="J183" i="16"/>
  <c r="CP183" i="16"/>
  <c r="CH183" i="16"/>
  <c r="BU183" i="16"/>
  <c r="BM183" i="16"/>
  <c r="AX183" i="16"/>
  <c r="AL183" i="16"/>
  <c r="F183" i="16"/>
  <c r="AV183" i="16"/>
  <c r="X183" i="16"/>
  <c r="D183" i="16"/>
  <c r="AN183" i="16"/>
  <c r="BW183" i="16"/>
  <c r="AB183" i="16"/>
  <c r="H183" i="16"/>
  <c r="CP188" i="16"/>
  <c r="BU188" i="16"/>
  <c r="BM188" i="16"/>
  <c r="AL188" i="16"/>
  <c r="N188" i="16"/>
  <c r="CF188" i="16"/>
  <c r="AV188" i="16"/>
  <c r="X188" i="16"/>
  <c r="D188" i="16"/>
  <c r="CD188" i="16"/>
  <c r="BQ188" i="16"/>
  <c r="J188" i="16"/>
  <c r="BW188" i="16"/>
  <c r="AZ188" i="16"/>
  <c r="AN188" i="16"/>
  <c r="AB188" i="16"/>
  <c r="H188" i="16"/>
  <c r="CP192" i="16"/>
  <c r="CH192" i="16"/>
  <c r="BU192" i="16"/>
  <c r="BM192" i="16"/>
  <c r="AX192" i="16"/>
  <c r="AL192" i="16"/>
  <c r="F192" i="16"/>
  <c r="AV192" i="16"/>
  <c r="X192" i="16"/>
  <c r="D192" i="16"/>
  <c r="AN192" i="16"/>
  <c r="P192" i="16"/>
  <c r="AH192" i="16"/>
  <c r="J192" i="16"/>
  <c r="BW192" i="16"/>
  <c r="AB192" i="16"/>
  <c r="H192" i="16"/>
  <c r="BQ192" i="16"/>
  <c r="AT192" i="16"/>
  <c r="V192" i="16"/>
  <c r="BQ73" i="16"/>
  <c r="AH73" i="16"/>
  <c r="V73" i="16"/>
  <c r="J73" i="16"/>
  <c r="CP73" i="16"/>
  <c r="CH73" i="16"/>
  <c r="BU73" i="16"/>
  <c r="BM73" i="16"/>
  <c r="AL73" i="16"/>
  <c r="N73" i="16"/>
  <c r="AJ73" i="16"/>
  <c r="X73" i="16"/>
  <c r="D73" i="16"/>
  <c r="H73" i="16"/>
  <c r="AN73" i="16"/>
  <c r="BW73" i="16"/>
  <c r="AB73" i="16"/>
  <c r="P73" i="16"/>
  <c r="CD199" i="16"/>
  <c r="BQ199" i="16"/>
  <c r="AT199" i="16"/>
  <c r="AH199" i="16"/>
  <c r="CP199" i="16"/>
  <c r="CH199" i="16"/>
  <c r="BU199" i="16"/>
  <c r="BM199" i="16"/>
  <c r="AL199" i="16"/>
  <c r="N199" i="16"/>
  <c r="AV199" i="16"/>
  <c r="X199" i="16"/>
  <c r="L199" i="16"/>
  <c r="D199" i="16"/>
  <c r="BW199" i="16"/>
  <c r="AB199" i="16"/>
  <c r="P199" i="16"/>
  <c r="AN199" i="16"/>
  <c r="CP204" i="16"/>
  <c r="CH204" i="16"/>
  <c r="BU204" i="16"/>
  <c r="BM204" i="16"/>
  <c r="AL204" i="16"/>
  <c r="Z204" i="16"/>
  <c r="N204" i="16"/>
  <c r="CF204" i="16"/>
  <c r="AV204" i="16"/>
  <c r="X204" i="16"/>
  <c r="BW204" i="16"/>
  <c r="AZ204" i="16"/>
  <c r="AB204" i="16"/>
  <c r="BQ204" i="16"/>
  <c r="AT204" i="16"/>
  <c r="D204" i="16"/>
  <c r="P204" i="16"/>
  <c r="J204" i="16"/>
  <c r="CP208" i="16"/>
  <c r="CH208" i="16"/>
  <c r="BU208" i="16"/>
  <c r="BM208" i="16"/>
  <c r="AX208" i="16"/>
  <c r="AL208" i="16"/>
  <c r="N208" i="16"/>
  <c r="F208" i="16"/>
  <c r="AV208" i="16"/>
  <c r="X208" i="16"/>
  <c r="L208" i="16"/>
  <c r="D208" i="16"/>
  <c r="BW208" i="16"/>
  <c r="AZ208" i="16"/>
  <c r="AB208" i="16"/>
  <c r="H208" i="16"/>
  <c r="BQ208" i="16"/>
  <c r="AT208" i="16"/>
  <c r="V208" i="16"/>
  <c r="AN208" i="16"/>
  <c r="P208" i="16"/>
  <c r="J208" i="16"/>
  <c r="CP212" i="16"/>
  <c r="CH212" i="16"/>
  <c r="BU212" i="16"/>
  <c r="BM212" i="16"/>
  <c r="AL212" i="16"/>
  <c r="Z212" i="16"/>
  <c r="N212" i="16"/>
  <c r="AV212" i="16"/>
  <c r="AJ212" i="16"/>
  <c r="X212" i="16"/>
  <c r="D212" i="16"/>
  <c r="BW212" i="16"/>
  <c r="AZ212" i="16"/>
  <c r="H212" i="16"/>
  <c r="BQ212" i="16"/>
  <c r="V212" i="16"/>
  <c r="P212" i="16"/>
  <c r="AH212" i="16"/>
  <c r="J212" i="16"/>
  <c r="CF218" i="16"/>
  <c r="AJ218" i="16"/>
  <c r="L218" i="16"/>
  <c r="D218" i="16"/>
  <c r="BQ218" i="16"/>
  <c r="AT218" i="16"/>
  <c r="V218" i="16"/>
  <c r="J218" i="16"/>
  <c r="BW218" i="16"/>
  <c r="AZ218" i="16"/>
  <c r="AN218" i="16"/>
  <c r="AB218" i="16"/>
  <c r="P218" i="16"/>
  <c r="CP218" i="16"/>
  <c r="BU218" i="16"/>
  <c r="AX218" i="16"/>
  <c r="Z218" i="16"/>
  <c r="N218" i="16"/>
  <c r="F218" i="16"/>
  <c r="CF222" i="16"/>
  <c r="AJ222" i="16"/>
  <c r="X222" i="16"/>
  <c r="L222" i="16"/>
  <c r="CD222" i="16"/>
  <c r="BQ222" i="16"/>
  <c r="AT222" i="16"/>
  <c r="V222" i="16"/>
  <c r="BW222" i="16"/>
  <c r="AB222" i="16"/>
  <c r="P222" i="16"/>
  <c r="CP222" i="16"/>
  <c r="CH222" i="16"/>
  <c r="BU222" i="16"/>
  <c r="AX222" i="16"/>
  <c r="AL222" i="16"/>
  <c r="Z222" i="16"/>
  <c r="F222" i="16"/>
  <c r="CP15" i="16"/>
  <c r="CH15" i="16"/>
  <c r="BU15" i="16"/>
  <c r="BM15" i="16"/>
  <c r="AX15" i="16"/>
  <c r="AL15" i="16"/>
  <c r="N15" i="16"/>
  <c r="F15" i="16"/>
  <c r="BS15" i="16"/>
  <c r="CD15" i="16"/>
  <c r="BQ15" i="16"/>
  <c r="AT15" i="16"/>
  <c r="AH15" i="16"/>
  <c r="J15" i="16"/>
  <c r="AV15" i="16"/>
  <c r="L15" i="16"/>
  <c r="BW15" i="16"/>
  <c r="AZ15" i="16"/>
  <c r="AB15" i="16"/>
  <c r="P15" i="16"/>
  <c r="CF15" i="16"/>
  <c r="AJ15" i="16"/>
  <c r="D15" i="16"/>
  <c r="CP19" i="16"/>
  <c r="CH19" i="16"/>
  <c r="BU19" i="16"/>
  <c r="BM19" i="16"/>
  <c r="AL19" i="16"/>
  <c r="Z19" i="16"/>
  <c r="N19" i="16"/>
  <c r="AV19" i="16"/>
  <c r="CD19" i="16"/>
  <c r="BQ19" i="16"/>
  <c r="AH19" i="16"/>
  <c r="V19" i="16"/>
  <c r="J19" i="16"/>
  <c r="L19" i="16"/>
  <c r="BW19" i="16"/>
  <c r="AZ19" i="16"/>
  <c r="AN19" i="16"/>
  <c r="P19" i="16"/>
  <c r="H19" i="16"/>
  <c r="BS19" i="16"/>
  <c r="X19" i="16"/>
  <c r="D19" i="16"/>
  <c r="CP23" i="16"/>
  <c r="CH23" i="16"/>
  <c r="BU23" i="16"/>
  <c r="BM23" i="16"/>
  <c r="AX23" i="16"/>
  <c r="AL23" i="16"/>
  <c r="Z23" i="16"/>
  <c r="N23" i="16"/>
  <c r="F23" i="16"/>
  <c r="BS23" i="16"/>
  <c r="AV23" i="16"/>
  <c r="X23" i="16"/>
  <c r="L23" i="16"/>
  <c r="D23" i="16"/>
  <c r="CD23" i="16"/>
  <c r="BQ23" i="16"/>
  <c r="AH23" i="16"/>
  <c r="V23" i="16"/>
  <c r="J23" i="16"/>
  <c r="BW23" i="16"/>
  <c r="AZ23" i="16"/>
  <c r="AB23" i="16"/>
  <c r="H23" i="16"/>
  <c r="CD31" i="16"/>
  <c r="BQ31" i="16"/>
  <c r="AH31" i="16"/>
  <c r="J31" i="16"/>
  <c r="BW31" i="16"/>
  <c r="AZ31" i="16"/>
  <c r="AB31" i="16"/>
  <c r="P31" i="16"/>
  <c r="H31" i="16"/>
  <c r="CP31" i="16"/>
  <c r="CH31" i="16"/>
  <c r="BU31" i="16"/>
  <c r="BM31" i="16"/>
  <c r="AL31" i="16"/>
  <c r="Z31" i="16"/>
  <c r="N31" i="16"/>
  <c r="CF31" i="16"/>
  <c r="AV31" i="16"/>
  <c r="X31" i="16"/>
  <c r="D31" i="16"/>
  <c r="CD35" i="16"/>
  <c r="BQ35" i="16"/>
  <c r="AH35" i="16"/>
  <c r="J35" i="16"/>
  <c r="BW35" i="16"/>
  <c r="AZ35" i="16"/>
  <c r="AN35" i="16"/>
  <c r="AB35" i="16"/>
  <c r="H35" i="16"/>
  <c r="CP35" i="16"/>
  <c r="CH35" i="16"/>
  <c r="BU35" i="16"/>
  <c r="BM35" i="16"/>
  <c r="AX35" i="16"/>
  <c r="AL35" i="16"/>
  <c r="N35" i="16"/>
  <c r="BS35" i="16"/>
  <c r="AV35" i="16"/>
  <c r="X35" i="16"/>
  <c r="L35" i="16"/>
  <c r="D35" i="16"/>
  <c r="CF41" i="16"/>
  <c r="AJ41" i="16"/>
  <c r="X41" i="16"/>
  <c r="L41" i="16"/>
  <c r="BW41" i="16"/>
  <c r="AN41" i="16"/>
  <c r="P41" i="16"/>
  <c r="CP41" i="16"/>
  <c r="BU41" i="16"/>
  <c r="AX41" i="16"/>
  <c r="AL41" i="16"/>
  <c r="Z41" i="16"/>
  <c r="F41" i="16"/>
  <c r="BQ41" i="16"/>
  <c r="V41" i="16"/>
  <c r="J41" i="16"/>
  <c r="AT41" i="16"/>
  <c r="AH41" i="16"/>
  <c r="CF45" i="16"/>
  <c r="AV45" i="16"/>
  <c r="AJ45" i="16"/>
  <c r="X45" i="16"/>
  <c r="L45" i="16"/>
  <c r="BW45" i="16"/>
  <c r="AZ45" i="16"/>
  <c r="AN45" i="16"/>
  <c r="P45" i="16"/>
  <c r="H45" i="16"/>
  <c r="CP45" i="16"/>
  <c r="BU45" i="16"/>
  <c r="AX45" i="16"/>
  <c r="Z45" i="16"/>
  <c r="F45" i="16"/>
  <c r="AT45" i="16"/>
  <c r="AH45" i="16"/>
  <c r="BQ45" i="16"/>
  <c r="V45" i="16"/>
  <c r="J45" i="16"/>
  <c r="CF49" i="16"/>
  <c r="AJ49" i="16"/>
  <c r="X49" i="16"/>
  <c r="L49" i="16"/>
  <c r="BQ49" i="16"/>
  <c r="AT49" i="16"/>
  <c r="AH49" i="16"/>
  <c r="V49" i="16"/>
  <c r="BW49" i="16"/>
  <c r="AN49" i="16"/>
  <c r="AB49" i="16"/>
  <c r="P49" i="16"/>
  <c r="CP49" i="16"/>
  <c r="CH49" i="16"/>
  <c r="BU49" i="16"/>
  <c r="AX49" i="16"/>
  <c r="AL49" i="16"/>
  <c r="Z49" i="16"/>
  <c r="F49" i="16"/>
  <c r="BW55" i="16"/>
  <c r="AN55" i="16"/>
  <c r="AB55" i="16"/>
  <c r="H55" i="16"/>
  <c r="CP55" i="16"/>
  <c r="CH55" i="16"/>
  <c r="BU55" i="16"/>
  <c r="BM55" i="16"/>
  <c r="AX55" i="16"/>
  <c r="AL55" i="16"/>
  <c r="Z55" i="16"/>
  <c r="N55" i="16"/>
  <c r="F55" i="16"/>
  <c r="BS55" i="16"/>
  <c r="AV55" i="16"/>
  <c r="X55" i="16"/>
  <c r="L55" i="16"/>
  <c r="D55" i="16"/>
  <c r="CD55" i="16"/>
  <c r="BQ55" i="16"/>
  <c r="AH55" i="16"/>
  <c r="V55" i="16"/>
  <c r="J55" i="16"/>
  <c r="BW59" i="16"/>
  <c r="AZ59" i="16"/>
  <c r="AB59" i="16"/>
  <c r="P59" i="16"/>
  <c r="H59" i="16"/>
  <c r="CP59" i="16"/>
  <c r="CH59" i="16"/>
  <c r="BU59" i="16"/>
  <c r="BM59" i="16"/>
  <c r="AL59" i="16"/>
  <c r="Z59" i="16"/>
  <c r="N59" i="16"/>
  <c r="CF59" i="16"/>
  <c r="BS59" i="16"/>
  <c r="AV59" i="16"/>
  <c r="AJ59" i="16"/>
  <c r="X59" i="16"/>
  <c r="D59" i="16"/>
  <c r="CD59" i="16"/>
  <c r="BQ59" i="16"/>
  <c r="AH59" i="16"/>
  <c r="V59" i="16"/>
  <c r="J59" i="16"/>
  <c r="BW63" i="16"/>
  <c r="AZ63" i="16"/>
  <c r="AB63" i="16"/>
  <c r="H63" i="16"/>
  <c r="CP63" i="16"/>
  <c r="CH63" i="16"/>
  <c r="BU63" i="16"/>
  <c r="BM63" i="16"/>
  <c r="AX63" i="16"/>
  <c r="AL63" i="16"/>
  <c r="N63" i="16"/>
  <c r="F63" i="16"/>
  <c r="BS63" i="16"/>
  <c r="AV63" i="16"/>
  <c r="X63" i="16"/>
  <c r="D63" i="16"/>
  <c r="CD63" i="16"/>
  <c r="BQ63" i="16"/>
  <c r="AH63" i="16"/>
  <c r="V63" i="16"/>
  <c r="J63" i="16"/>
  <c r="BW67" i="16"/>
  <c r="AZ67" i="16"/>
  <c r="AN67" i="16"/>
  <c r="AB67" i="16"/>
  <c r="P67" i="16"/>
  <c r="H67" i="16"/>
  <c r="CP67" i="16"/>
  <c r="CH67" i="16"/>
  <c r="BU67" i="16"/>
  <c r="BM67" i="16"/>
  <c r="AL67" i="16"/>
  <c r="N67" i="16"/>
  <c r="F67" i="16"/>
  <c r="BS67" i="16"/>
  <c r="AV67" i="16"/>
  <c r="AJ67" i="16"/>
  <c r="X67" i="16"/>
  <c r="D67" i="16"/>
  <c r="CD67" i="16"/>
  <c r="BQ67" i="16"/>
  <c r="AT67" i="16"/>
  <c r="AH67" i="16"/>
  <c r="J67" i="16"/>
  <c r="BW71" i="16"/>
  <c r="AZ71" i="16"/>
  <c r="AN71" i="16"/>
  <c r="AB71" i="16"/>
  <c r="P71" i="16"/>
  <c r="H71" i="16"/>
  <c r="CP71" i="16"/>
  <c r="CH71" i="16"/>
  <c r="BU71" i="16"/>
  <c r="BM71" i="16"/>
  <c r="AX71" i="16"/>
  <c r="AL71" i="16"/>
  <c r="Z71" i="16"/>
  <c r="N71" i="16"/>
  <c r="F71" i="16"/>
  <c r="BS71" i="16"/>
  <c r="AV71" i="16"/>
  <c r="AJ71" i="16"/>
  <c r="X71" i="16"/>
  <c r="L71" i="16"/>
  <c r="D71" i="16"/>
  <c r="CD71" i="16"/>
  <c r="BQ71" i="16"/>
  <c r="AH71" i="16"/>
  <c r="J71" i="16"/>
  <c r="BW76" i="16"/>
  <c r="AZ76" i="16"/>
  <c r="AN76" i="16"/>
  <c r="AB76" i="16"/>
  <c r="P76" i="16"/>
  <c r="H76" i="16"/>
  <c r="CP76" i="16"/>
  <c r="CH76" i="16"/>
  <c r="BU76" i="16"/>
  <c r="BM76" i="16"/>
  <c r="AL76" i="16"/>
  <c r="Z76" i="16"/>
  <c r="N76" i="16"/>
  <c r="F76" i="16"/>
  <c r="CF76" i="16"/>
  <c r="BS76" i="16"/>
  <c r="AV76" i="16"/>
  <c r="AJ76" i="16"/>
  <c r="X76" i="16"/>
  <c r="L76" i="16"/>
  <c r="D76" i="16"/>
  <c r="CD76" i="16"/>
  <c r="BQ76" i="16"/>
  <c r="AT76" i="16"/>
  <c r="AH76" i="16"/>
  <c r="J76" i="16"/>
  <c r="BW80" i="16"/>
  <c r="AZ80" i="16"/>
  <c r="AN80" i="16"/>
  <c r="AB80" i="16"/>
  <c r="CP80" i="16"/>
  <c r="CH80" i="16"/>
  <c r="BU80" i="16"/>
  <c r="AX80" i="16"/>
  <c r="AL80" i="16"/>
  <c r="N80" i="16"/>
  <c r="F80" i="16"/>
  <c r="BS80" i="16"/>
  <c r="AV80" i="16"/>
  <c r="X80" i="16"/>
  <c r="D80" i="16"/>
  <c r="CD80" i="16"/>
  <c r="BQ80" i="16"/>
  <c r="V80" i="16"/>
  <c r="J80" i="16"/>
  <c r="CP84" i="16"/>
  <c r="CH84" i="16"/>
  <c r="BU84" i="16"/>
  <c r="BM84" i="16"/>
  <c r="AL84" i="16"/>
  <c r="Z84" i="16"/>
  <c r="N84" i="16"/>
  <c r="CD84" i="16"/>
  <c r="BQ84" i="16"/>
  <c r="AT84" i="16"/>
  <c r="AH84" i="16"/>
  <c r="V84" i="16"/>
  <c r="BW84" i="16"/>
  <c r="AN84" i="16"/>
  <c r="AB84" i="16"/>
  <c r="P84" i="16"/>
  <c r="CF84" i="16"/>
  <c r="BS84" i="16"/>
  <c r="L84" i="16"/>
  <c r="D84" i="16"/>
  <c r="CP88" i="16"/>
  <c r="CH88" i="16"/>
  <c r="BU88" i="16"/>
  <c r="BM88" i="16"/>
  <c r="AL88" i="16"/>
  <c r="N88" i="16"/>
  <c r="F88" i="16"/>
  <c r="BQ88" i="16"/>
  <c r="AT88" i="16"/>
  <c r="AH88" i="16"/>
  <c r="V88" i="16"/>
  <c r="J88" i="16"/>
  <c r="BW88" i="16"/>
  <c r="AZ88" i="16"/>
  <c r="AN88" i="16"/>
  <c r="AB88" i="16"/>
  <c r="P88" i="16"/>
  <c r="AV88" i="16"/>
  <c r="D88" i="16"/>
  <c r="AJ88" i="16"/>
  <c r="BS88" i="16"/>
  <c r="X88" i="16"/>
  <c r="CP92" i="16"/>
  <c r="CH92" i="16"/>
  <c r="BU92" i="16"/>
  <c r="BM92" i="16"/>
  <c r="AL92" i="16"/>
  <c r="Z92" i="16"/>
  <c r="N92" i="16"/>
  <c r="CF92" i="16"/>
  <c r="BS92" i="16"/>
  <c r="AV92" i="16"/>
  <c r="X92" i="16"/>
  <c r="D92" i="16"/>
  <c r="CD92" i="16"/>
  <c r="BQ92" i="16"/>
  <c r="AT92" i="16"/>
  <c r="AH92" i="16"/>
  <c r="J92" i="16"/>
  <c r="BW92" i="16"/>
  <c r="AZ92" i="16"/>
  <c r="AN92" i="16"/>
  <c r="AB92" i="16"/>
  <c r="H92" i="16"/>
  <c r="CP100" i="16"/>
  <c r="CH100" i="16"/>
  <c r="BU100" i="16"/>
  <c r="BM100" i="16"/>
  <c r="AL100" i="16"/>
  <c r="Z100" i="16"/>
  <c r="N100" i="16"/>
  <c r="BS100" i="16"/>
  <c r="AV100" i="16"/>
  <c r="D100" i="16"/>
  <c r="CD100" i="16"/>
  <c r="BQ100" i="16"/>
  <c r="AH100" i="16"/>
  <c r="V100" i="16"/>
  <c r="J100" i="16"/>
  <c r="BW100" i="16"/>
  <c r="AZ100" i="16"/>
  <c r="AB100" i="16"/>
  <c r="P100" i="16"/>
  <c r="H100" i="16"/>
  <c r="CP104" i="16"/>
  <c r="CH104" i="16"/>
  <c r="BU104" i="16"/>
  <c r="BM104" i="16"/>
  <c r="AX104" i="16"/>
  <c r="AL104" i="16"/>
  <c r="Z104" i="16"/>
  <c r="N104" i="16"/>
  <c r="CF104" i="16"/>
  <c r="BS104" i="16"/>
  <c r="AV104" i="16"/>
  <c r="AJ104" i="16"/>
  <c r="X104" i="16"/>
  <c r="D104" i="16"/>
  <c r="CD104" i="16"/>
  <c r="BQ104" i="16"/>
  <c r="AH104" i="16"/>
  <c r="V104" i="16"/>
  <c r="BW104" i="16"/>
  <c r="AZ104" i="16"/>
  <c r="AN104" i="16"/>
  <c r="AB104" i="16"/>
  <c r="H104" i="16"/>
  <c r="CD110" i="16"/>
  <c r="BQ110" i="16"/>
  <c r="AH110" i="16"/>
  <c r="V110" i="16"/>
  <c r="J110" i="16"/>
  <c r="BW110" i="16"/>
  <c r="AZ110" i="16"/>
  <c r="AN110" i="16"/>
  <c r="AB110" i="16"/>
  <c r="H110" i="16"/>
  <c r="CP110" i="16"/>
  <c r="CH110" i="16"/>
  <c r="BU110" i="16"/>
  <c r="BM110" i="16"/>
  <c r="AX110" i="16"/>
  <c r="AL110" i="16"/>
  <c r="N110" i="16"/>
  <c r="F110" i="16"/>
  <c r="BS110" i="16"/>
  <c r="AV110" i="16"/>
  <c r="L110" i="16"/>
  <c r="D110" i="16"/>
  <c r="CD114" i="16"/>
  <c r="BQ114" i="16"/>
  <c r="AH114" i="16"/>
  <c r="V114" i="16"/>
  <c r="J114" i="16"/>
  <c r="BW114" i="16"/>
  <c r="AZ114" i="16"/>
  <c r="AN114" i="16"/>
  <c r="AB114" i="16"/>
  <c r="P114" i="16"/>
  <c r="H114" i="16"/>
  <c r="CP114" i="16"/>
  <c r="CH114" i="16"/>
  <c r="BU114" i="16"/>
  <c r="BM114" i="16"/>
  <c r="AL114" i="16"/>
  <c r="N114" i="16"/>
  <c r="CF114" i="16"/>
  <c r="BS114" i="16"/>
  <c r="AV114" i="16"/>
  <c r="AJ114" i="16"/>
  <c r="X114" i="16"/>
  <c r="L114" i="16"/>
  <c r="D114" i="16"/>
  <c r="CD118" i="16"/>
  <c r="BQ118" i="16"/>
  <c r="AH118" i="16"/>
  <c r="V118" i="16"/>
  <c r="J118" i="16"/>
  <c r="BW118" i="16"/>
  <c r="AZ118" i="16"/>
  <c r="AN118" i="16"/>
  <c r="AB118" i="16"/>
  <c r="H118" i="16"/>
  <c r="CP118" i="16"/>
  <c r="CH118" i="16"/>
  <c r="BU118" i="16"/>
  <c r="BM118" i="16"/>
  <c r="AX118" i="16"/>
  <c r="AL118" i="16"/>
  <c r="N118" i="16"/>
  <c r="CF118" i="16"/>
  <c r="BS118" i="16"/>
  <c r="AV118" i="16"/>
  <c r="X118" i="16"/>
  <c r="L118" i="16"/>
  <c r="D118" i="16"/>
  <c r="CP122" i="16"/>
  <c r="CH122" i="16"/>
  <c r="BU122" i="16"/>
  <c r="BM122" i="16"/>
  <c r="AL122" i="16"/>
  <c r="Z122" i="16"/>
  <c r="N122" i="16"/>
  <c r="F122" i="16"/>
  <c r="CD122" i="16"/>
  <c r="BQ122" i="16"/>
  <c r="AH122" i="16"/>
  <c r="V122" i="16"/>
  <c r="BW122" i="16"/>
  <c r="AZ122" i="16"/>
  <c r="AN122" i="16"/>
  <c r="AB122" i="16"/>
  <c r="P122" i="16"/>
  <c r="AV122" i="16"/>
  <c r="D122" i="16"/>
  <c r="AJ122" i="16"/>
  <c r="BS122" i="16"/>
  <c r="X122" i="16"/>
  <c r="L122" i="16"/>
  <c r="CP125" i="16"/>
  <c r="CH125" i="16"/>
  <c r="BU125" i="16"/>
  <c r="BM125" i="16"/>
  <c r="AX125" i="16"/>
  <c r="AL125" i="16"/>
  <c r="N125" i="16"/>
  <c r="F125" i="16"/>
  <c r="BQ125" i="16"/>
  <c r="AT125" i="16"/>
  <c r="V125" i="16"/>
  <c r="BW125" i="16"/>
  <c r="AN125" i="16"/>
  <c r="AB125" i="16"/>
  <c r="P125" i="16"/>
  <c r="BS125" i="16"/>
  <c r="X125" i="16"/>
  <c r="L125" i="16"/>
  <c r="D125" i="16"/>
  <c r="CF125" i="16"/>
  <c r="AJ125" i="16"/>
  <c r="CP129" i="16"/>
  <c r="BU129" i="16"/>
  <c r="BM129" i="16"/>
  <c r="AX129" i="16"/>
  <c r="AL129" i="16"/>
  <c r="N129" i="16"/>
  <c r="BQ129" i="16"/>
  <c r="AH129" i="16"/>
  <c r="V129" i="16"/>
  <c r="BW129" i="16"/>
  <c r="AN129" i="16"/>
  <c r="AB129" i="16"/>
  <c r="P129" i="16"/>
  <c r="D129" i="16"/>
  <c r="CF129" i="16"/>
  <c r="AJ129" i="16"/>
  <c r="BS129" i="16"/>
  <c r="X129" i="16"/>
  <c r="L129" i="16"/>
  <c r="CP133" i="16"/>
  <c r="CH133" i="16"/>
  <c r="BU133" i="16"/>
  <c r="BM133" i="16"/>
  <c r="AX133" i="16"/>
  <c r="AL133" i="16"/>
  <c r="N133" i="16"/>
  <c r="F133" i="16"/>
  <c r="CF133" i="16"/>
  <c r="BS133" i="16"/>
  <c r="AV133" i="16"/>
  <c r="X133" i="16"/>
  <c r="D133" i="16"/>
  <c r="CD133" i="16"/>
  <c r="BQ133" i="16"/>
  <c r="AT133" i="16"/>
  <c r="AH133" i="16"/>
  <c r="V133" i="16"/>
  <c r="J133" i="16"/>
  <c r="BW133" i="16"/>
  <c r="AZ133" i="16"/>
  <c r="AN133" i="16"/>
  <c r="AB133" i="16"/>
  <c r="H133" i="16"/>
  <c r="CD139" i="16"/>
  <c r="BQ139" i="16"/>
  <c r="AT139" i="16"/>
  <c r="AH139" i="16"/>
  <c r="V139" i="16"/>
  <c r="J139" i="16"/>
  <c r="BW139" i="16"/>
  <c r="AZ139" i="16"/>
  <c r="AN139" i="16"/>
  <c r="AB139" i="16"/>
  <c r="H139" i="16"/>
  <c r="CP139" i="16"/>
  <c r="CH139" i="16"/>
  <c r="BU139" i="16"/>
  <c r="BM139" i="16"/>
  <c r="AL139" i="16"/>
  <c r="Z139" i="16"/>
  <c r="N139" i="16"/>
  <c r="CF139" i="16"/>
  <c r="BS139" i="16"/>
  <c r="AV139" i="16"/>
  <c r="X139" i="16"/>
  <c r="L139" i="16"/>
  <c r="D139" i="16"/>
  <c r="CD143" i="16"/>
  <c r="BQ143" i="16"/>
  <c r="AT143" i="16"/>
  <c r="AH143" i="16"/>
  <c r="J143" i="16"/>
  <c r="BW143" i="16"/>
  <c r="AZ143" i="16"/>
  <c r="AN143" i="16"/>
  <c r="AB143" i="16"/>
  <c r="P143" i="16"/>
  <c r="H143" i="16"/>
  <c r="CP143" i="16"/>
  <c r="CH143" i="16"/>
  <c r="BU143" i="16"/>
  <c r="BM143" i="16"/>
  <c r="AX143" i="16"/>
  <c r="AL143" i="16"/>
  <c r="Z143" i="16"/>
  <c r="N143" i="16"/>
  <c r="CF143" i="16"/>
  <c r="BS143" i="16"/>
  <c r="AV143" i="16"/>
  <c r="X143" i="16"/>
  <c r="L143" i="16"/>
  <c r="D143" i="16"/>
  <c r="BQ147" i="16"/>
  <c r="AT147" i="16"/>
  <c r="AH147" i="16"/>
  <c r="V147" i="16"/>
  <c r="J147" i="16"/>
  <c r="BW147" i="16"/>
  <c r="AZ147" i="16"/>
  <c r="AB147" i="16"/>
  <c r="H147" i="16"/>
  <c r="CP147" i="16"/>
  <c r="CH147" i="16"/>
  <c r="BU147" i="16"/>
  <c r="BM147" i="16"/>
  <c r="AL147" i="16"/>
  <c r="N147" i="16"/>
  <c r="CF147" i="16"/>
  <c r="BS147" i="16"/>
  <c r="AV147" i="16"/>
  <c r="X147" i="16"/>
  <c r="L147" i="16"/>
  <c r="D147" i="16"/>
  <c r="CP154" i="16"/>
  <c r="CH154" i="16"/>
  <c r="BU154" i="16"/>
  <c r="BM154" i="16"/>
  <c r="AX154" i="16"/>
  <c r="AL154" i="16"/>
  <c r="N154" i="16"/>
  <c r="F154" i="16"/>
  <c r="BQ154" i="16"/>
  <c r="AT154" i="16"/>
  <c r="AH154" i="16"/>
  <c r="V154" i="16"/>
  <c r="J154" i="16"/>
  <c r="BW154" i="16"/>
  <c r="AZ154" i="16"/>
  <c r="AN154" i="16"/>
  <c r="P154" i="16"/>
  <c r="CF154" i="16"/>
  <c r="BS154" i="16"/>
  <c r="X154" i="16"/>
  <c r="D154" i="16"/>
  <c r="CD160" i="16"/>
  <c r="BQ160" i="16"/>
  <c r="AT160" i="16"/>
  <c r="AH160" i="16"/>
  <c r="V160" i="16"/>
  <c r="J160" i="16"/>
  <c r="CP160" i="16"/>
  <c r="BU160" i="16"/>
  <c r="BM160" i="16"/>
  <c r="AX160" i="16"/>
  <c r="AL160" i="16"/>
  <c r="Z160" i="16"/>
  <c r="N160" i="16"/>
  <c r="F160" i="16"/>
  <c r="CF160" i="16"/>
  <c r="BS160" i="16"/>
  <c r="AV160" i="16"/>
  <c r="AJ160" i="16"/>
  <c r="X160" i="16"/>
  <c r="L160" i="16"/>
  <c r="D160" i="16"/>
  <c r="AZ160" i="16"/>
  <c r="H160" i="16"/>
  <c r="AN160" i="16"/>
  <c r="BW160" i="16"/>
  <c r="AB160" i="16"/>
  <c r="P160" i="16"/>
  <c r="CD164" i="16"/>
  <c r="BQ164" i="16"/>
  <c r="AH164" i="16"/>
  <c r="J164" i="16"/>
  <c r="CP164" i="16"/>
  <c r="CH164" i="16"/>
  <c r="BU164" i="16"/>
  <c r="BM164" i="16"/>
  <c r="AL164" i="16"/>
  <c r="Z164" i="16"/>
  <c r="N164" i="16"/>
  <c r="CF164" i="16"/>
  <c r="BS164" i="16"/>
  <c r="AV164" i="16"/>
  <c r="X164" i="16"/>
  <c r="L164" i="16"/>
  <c r="D164" i="16"/>
  <c r="BW164" i="16"/>
  <c r="AB164" i="16"/>
  <c r="P164" i="16"/>
  <c r="AZ164" i="16"/>
  <c r="H164" i="16"/>
  <c r="AN164" i="16"/>
  <c r="CD169" i="16"/>
  <c r="BQ169" i="16"/>
  <c r="AT169" i="16"/>
  <c r="AH169" i="16"/>
  <c r="V169" i="16"/>
  <c r="J169" i="16"/>
  <c r="BW169" i="16"/>
  <c r="AZ169" i="16"/>
  <c r="AN169" i="16"/>
  <c r="AB169" i="16"/>
  <c r="P169" i="16"/>
  <c r="H169" i="16"/>
  <c r="CP169" i="16"/>
  <c r="BU169" i="16"/>
  <c r="AX169" i="16"/>
  <c r="Z169" i="16"/>
  <c r="F169" i="16"/>
  <c r="BS169" i="16"/>
  <c r="AV169" i="16"/>
  <c r="X169" i="16"/>
  <c r="D169" i="16"/>
  <c r="CH169" i="16"/>
  <c r="BM169" i="16"/>
  <c r="AL169" i="16"/>
  <c r="N169" i="16"/>
  <c r="CF169" i="16"/>
  <c r="AJ169" i="16"/>
  <c r="L169" i="16"/>
  <c r="CP175" i="16"/>
  <c r="CH175" i="16"/>
  <c r="BU175" i="16"/>
  <c r="BM175" i="16"/>
  <c r="AX175" i="16"/>
  <c r="AL175" i="16"/>
  <c r="Z175" i="16"/>
  <c r="N175" i="16"/>
  <c r="F175" i="16"/>
  <c r="CF175" i="16"/>
  <c r="BS175" i="16"/>
  <c r="AV175" i="16"/>
  <c r="AJ175" i="16"/>
  <c r="X175" i="16"/>
  <c r="L175" i="16"/>
  <c r="D175" i="16"/>
  <c r="BQ175" i="16"/>
  <c r="V175" i="16"/>
  <c r="AN175" i="16"/>
  <c r="P175" i="16"/>
  <c r="CD175" i="16"/>
  <c r="AH175" i="16"/>
  <c r="J175" i="16"/>
  <c r="BW175" i="16"/>
  <c r="AZ175" i="16"/>
  <c r="AB175" i="16"/>
  <c r="H175" i="16"/>
  <c r="CP180" i="16"/>
  <c r="CH180" i="16"/>
  <c r="BU180" i="16"/>
  <c r="BM180" i="16"/>
  <c r="AL180" i="16"/>
  <c r="Z180" i="16"/>
  <c r="N180" i="16"/>
  <c r="CD180" i="16"/>
  <c r="BQ180" i="16"/>
  <c r="AT180" i="16"/>
  <c r="AH180" i="16"/>
  <c r="V180" i="16"/>
  <c r="J180" i="16"/>
  <c r="BW180" i="16"/>
  <c r="AZ180" i="16"/>
  <c r="AN180" i="16"/>
  <c r="AB180" i="16"/>
  <c r="P180" i="16"/>
  <c r="H180" i="16"/>
  <c r="L180" i="16"/>
  <c r="AV180" i="16"/>
  <c r="D180" i="16"/>
  <c r="AJ180" i="16"/>
  <c r="BS180" i="16"/>
  <c r="X180" i="16"/>
  <c r="CP184" i="16"/>
  <c r="CH184" i="16"/>
  <c r="BU184" i="16"/>
  <c r="BM184" i="16"/>
  <c r="AX184" i="16"/>
  <c r="AL184" i="16"/>
  <c r="Z184" i="16"/>
  <c r="N184" i="16"/>
  <c r="F184" i="16"/>
  <c r="CF184" i="16"/>
  <c r="BS184" i="16"/>
  <c r="CD184" i="16"/>
  <c r="BQ184" i="16"/>
  <c r="AT184" i="16"/>
  <c r="AH184" i="16"/>
  <c r="V184" i="16"/>
  <c r="J184" i="16"/>
  <c r="BW184" i="16"/>
  <c r="AZ184" i="16"/>
  <c r="AN184" i="16"/>
  <c r="AB184" i="16"/>
  <c r="P184" i="16"/>
  <c r="H184" i="16"/>
  <c r="AJ184" i="16"/>
  <c r="L184" i="16"/>
  <c r="AV184" i="16"/>
  <c r="D184" i="16"/>
  <c r="CD189" i="16"/>
  <c r="BQ189" i="16"/>
  <c r="AT189" i="16"/>
  <c r="AH189" i="16"/>
  <c r="V189" i="16"/>
  <c r="J189" i="16"/>
  <c r="BW189" i="16"/>
  <c r="AZ189" i="16"/>
  <c r="AN189" i="16"/>
  <c r="AB189" i="16"/>
  <c r="P189" i="16"/>
  <c r="H189" i="16"/>
  <c r="CP189" i="16"/>
  <c r="CH189" i="16"/>
  <c r="BU189" i="16"/>
  <c r="BM189" i="16"/>
  <c r="AX189" i="16"/>
  <c r="AL189" i="16"/>
  <c r="Z189" i="16"/>
  <c r="N189" i="16"/>
  <c r="F189" i="16"/>
  <c r="CF189" i="16"/>
  <c r="AV189" i="16"/>
  <c r="AJ189" i="16"/>
  <c r="X189" i="16"/>
  <c r="L189" i="16"/>
  <c r="D189" i="16"/>
  <c r="CD193" i="16"/>
  <c r="BQ193" i="16"/>
  <c r="AT193" i="16"/>
  <c r="AH193" i="16"/>
  <c r="V193" i="16"/>
  <c r="J193" i="16"/>
  <c r="BW193" i="16"/>
  <c r="AZ193" i="16"/>
  <c r="AN193" i="16"/>
  <c r="AB193" i="16"/>
  <c r="P193" i="16"/>
  <c r="H193" i="16"/>
  <c r="CF193" i="16"/>
  <c r="L193" i="16"/>
  <c r="CP193" i="16"/>
  <c r="BU193" i="16"/>
  <c r="AX193" i="16"/>
  <c r="Z193" i="16"/>
  <c r="F193" i="16"/>
  <c r="AV193" i="16"/>
  <c r="X193" i="16"/>
  <c r="D193" i="16"/>
  <c r="CH193" i="16"/>
  <c r="BM193" i="16"/>
  <c r="AL193" i="16"/>
  <c r="N193" i="16"/>
  <c r="CP196" i="16"/>
  <c r="CH196" i="16"/>
  <c r="BU196" i="16"/>
  <c r="BM196" i="16"/>
  <c r="AX196" i="16"/>
  <c r="AL196" i="16"/>
  <c r="Z196" i="16"/>
  <c r="N196" i="16"/>
  <c r="F196" i="16"/>
  <c r="CD196" i="16"/>
  <c r="BQ196" i="16"/>
  <c r="AT196" i="16"/>
  <c r="AH196" i="16"/>
  <c r="V196" i="16"/>
  <c r="J196" i="16"/>
  <c r="BW196" i="16"/>
  <c r="AZ196" i="16"/>
  <c r="AN196" i="16"/>
  <c r="AB196" i="16"/>
  <c r="P196" i="16"/>
  <c r="H196" i="16"/>
  <c r="AV196" i="16"/>
  <c r="D196" i="16"/>
  <c r="CF196" i="16"/>
  <c r="AJ196" i="16"/>
  <c r="X196" i="16"/>
  <c r="L196" i="16"/>
  <c r="CP200" i="16"/>
  <c r="CH200" i="16"/>
  <c r="BU200" i="16"/>
  <c r="BM200" i="16"/>
  <c r="AX200" i="16"/>
  <c r="AL200" i="16"/>
  <c r="Z200" i="16"/>
  <c r="N200" i="16"/>
  <c r="F200" i="16"/>
  <c r="CD200" i="16"/>
  <c r="BQ200" i="16"/>
  <c r="AT200" i="16"/>
  <c r="AH200" i="16"/>
  <c r="V200" i="16"/>
  <c r="J200" i="16"/>
  <c r="BW200" i="16"/>
  <c r="AZ200" i="16"/>
  <c r="AN200" i="16"/>
  <c r="AB200" i="16"/>
  <c r="P200" i="16"/>
  <c r="H200" i="16"/>
  <c r="X200" i="16"/>
  <c r="L200" i="16"/>
  <c r="AV200" i="16"/>
  <c r="D200" i="16"/>
  <c r="AJ200" i="16"/>
  <c r="CD205" i="16"/>
  <c r="BQ205" i="16"/>
  <c r="AT205" i="16"/>
  <c r="AH205" i="16"/>
  <c r="V205" i="16"/>
  <c r="J205" i="16"/>
  <c r="BW205" i="16"/>
  <c r="AZ205" i="16"/>
  <c r="AN205" i="16"/>
  <c r="AB205" i="16"/>
  <c r="H205" i="16"/>
  <c r="X205" i="16"/>
  <c r="D205" i="16"/>
  <c r="CH205" i="16"/>
  <c r="AL205" i="16"/>
  <c r="N205" i="16"/>
  <c r="CF205" i="16"/>
  <c r="AJ205" i="16"/>
  <c r="L205" i="16"/>
  <c r="CP205" i="16"/>
  <c r="BU205" i="16"/>
  <c r="AX205" i="16"/>
  <c r="Z205" i="16"/>
  <c r="F205" i="16"/>
  <c r="CD209" i="16"/>
  <c r="BQ209" i="16"/>
  <c r="AH209" i="16"/>
  <c r="V209" i="16"/>
  <c r="J209" i="16"/>
  <c r="BW209" i="16"/>
  <c r="AZ209" i="16"/>
  <c r="AN209" i="16"/>
  <c r="AB209" i="16"/>
  <c r="P209" i="16"/>
  <c r="H209" i="16"/>
  <c r="AV209" i="16"/>
  <c r="X209" i="16"/>
  <c r="D209" i="16"/>
  <c r="CH209" i="16"/>
  <c r="BM209" i="16"/>
  <c r="AL209" i="16"/>
  <c r="N209" i="16"/>
  <c r="CF209" i="16"/>
  <c r="AJ209" i="16"/>
  <c r="L209" i="16"/>
  <c r="CP209" i="16"/>
  <c r="BU209" i="16"/>
  <c r="AX209" i="16"/>
  <c r="Z209" i="16"/>
  <c r="F209" i="16"/>
  <c r="BW219" i="16"/>
  <c r="AZ219" i="16"/>
  <c r="AN219" i="16"/>
  <c r="H219" i="16"/>
  <c r="CP219" i="16"/>
  <c r="CH219" i="16"/>
  <c r="BU219" i="16"/>
  <c r="BM219" i="16"/>
  <c r="AX219" i="16"/>
  <c r="AL219" i="16"/>
  <c r="Z219" i="16"/>
  <c r="N219" i="16"/>
  <c r="F219" i="16"/>
  <c r="CF219" i="16"/>
  <c r="AV219" i="16"/>
  <c r="AJ219" i="16"/>
  <c r="X219" i="16"/>
  <c r="L219" i="16"/>
  <c r="D219" i="16"/>
  <c r="CD219" i="16"/>
  <c r="BQ219" i="16"/>
  <c r="AT219" i="16"/>
  <c r="AH219" i="16"/>
  <c r="V219" i="16"/>
  <c r="J219" i="16"/>
  <c r="BW223" i="16"/>
  <c r="AZ223" i="16"/>
  <c r="AN223" i="16"/>
  <c r="AB223" i="16"/>
  <c r="P223" i="16"/>
  <c r="H223" i="16"/>
  <c r="CP223" i="16"/>
  <c r="CH223" i="16"/>
  <c r="BU223" i="16"/>
  <c r="BM223" i="16"/>
  <c r="AX223" i="16"/>
  <c r="AL223" i="16"/>
  <c r="Z223" i="16"/>
  <c r="N223" i="16"/>
  <c r="CF223" i="16"/>
  <c r="AV223" i="16"/>
  <c r="AJ223" i="16"/>
  <c r="X223" i="16"/>
  <c r="L223" i="16"/>
  <c r="D223" i="16"/>
  <c r="CD223" i="16"/>
  <c r="BQ223" i="16"/>
  <c r="AT223" i="16"/>
  <c r="AH223" i="16"/>
  <c r="V223" i="16"/>
  <c r="J223" i="16"/>
  <c r="CD16" i="16"/>
  <c r="BQ16" i="16"/>
  <c r="AT16" i="16"/>
  <c r="AH16" i="16"/>
  <c r="V16" i="16"/>
  <c r="J16" i="16"/>
  <c r="BW16" i="16"/>
  <c r="AN16" i="16"/>
  <c r="H16" i="16"/>
  <c r="CP16" i="16"/>
  <c r="CH16" i="16"/>
  <c r="BU16" i="16"/>
  <c r="BM16" i="16"/>
  <c r="AX16" i="16"/>
  <c r="AL16" i="16"/>
  <c r="Z16" i="16"/>
  <c r="N16" i="16"/>
  <c r="F16" i="16"/>
  <c r="AB16" i="16"/>
  <c r="CF16" i="16"/>
  <c r="AV16" i="16"/>
  <c r="AJ16" i="16"/>
  <c r="X16" i="16"/>
  <c r="L16" i="16"/>
  <c r="D16" i="16"/>
  <c r="AZ16" i="16"/>
  <c r="P16" i="16"/>
  <c r="CD20" i="16"/>
  <c r="BQ20" i="16"/>
  <c r="AH20" i="16"/>
  <c r="V20" i="16"/>
  <c r="J20" i="16"/>
  <c r="BW20" i="16"/>
  <c r="AB20" i="16"/>
  <c r="AN20" i="16"/>
  <c r="CP20" i="16"/>
  <c r="CH20" i="16"/>
  <c r="BU20" i="16"/>
  <c r="BM20" i="16"/>
  <c r="AX20" i="16"/>
  <c r="AL20" i="16"/>
  <c r="Z20" i="16"/>
  <c r="N20" i="16"/>
  <c r="F20" i="16"/>
  <c r="P20" i="16"/>
  <c r="CF20" i="16"/>
  <c r="BS20" i="16"/>
  <c r="AV20" i="16"/>
  <c r="AJ20" i="16"/>
  <c r="X20" i="16"/>
  <c r="L20" i="16"/>
  <c r="D20" i="16"/>
  <c r="AZ20" i="16"/>
  <c r="H20" i="16"/>
  <c r="CD24" i="16"/>
  <c r="BQ24" i="16"/>
  <c r="AT24" i="16"/>
  <c r="AH24" i="16"/>
  <c r="J24" i="16"/>
  <c r="BW24" i="16"/>
  <c r="AZ24" i="16"/>
  <c r="AN24" i="16"/>
  <c r="AB24" i="16"/>
  <c r="P24" i="16"/>
  <c r="H24" i="16"/>
  <c r="CP24" i="16"/>
  <c r="CQ24" i="16" s="1"/>
  <c r="CH24" i="16"/>
  <c r="BU24" i="16"/>
  <c r="BM24" i="16"/>
  <c r="AX24" i="16"/>
  <c r="AL24" i="16"/>
  <c r="Z24" i="16"/>
  <c r="N24" i="16"/>
  <c r="F24" i="16"/>
  <c r="CF24" i="16"/>
  <c r="BS24" i="16"/>
  <c r="AV24" i="16"/>
  <c r="AJ24" i="16"/>
  <c r="X24" i="16"/>
  <c r="L24" i="16"/>
  <c r="D24" i="16"/>
  <c r="CP28" i="16"/>
  <c r="CH28" i="16"/>
  <c r="BU28" i="16"/>
  <c r="BM28" i="16"/>
  <c r="AX28" i="16"/>
  <c r="AL28" i="16"/>
  <c r="Z28" i="16"/>
  <c r="N28" i="16"/>
  <c r="F28" i="16"/>
  <c r="CF28" i="16"/>
  <c r="BS28" i="16"/>
  <c r="AV28" i="16"/>
  <c r="AJ28" i="16"/>
  <c r="X28" i="16"/>
  <c r="L28" i="16"/>
  <c r="D28" i="16"/>
  <c r="CD28" i="16"/>
  <c r="BQ28" i="16"/>
  <c r="AT28" i="16"/>
  <c r="AH28" i="16"/>
  <c r="J28" i="16"/>
  <c r="BW28" i="16"/>
  <c r="AZ28" i="16"/>
  <c r="AN28" i="16"/>
  <c r="AB28" i="16"/>
  <c r="P28" i="16"/>
  <c r="H28" i="16"/>
  <c r="CP32" i="16"/>
  <c r="CH32" i="16"/>
  <c r="BU32" i="16"/>
  <c r="BM32" i="16"/>
  <c r="AX32" i="16"/>
  <c r="AL32" i="16"/>
  <c r="Z32" i="16"/>
  <c r="N32" i="16"/>
  <c r="F32" i="16"/>
  <c r="CF32" i="16"/>
  <c r="BS32" i="16"/>
  <c r="AV32" i="16"/>
  <c r="AJ32" i="16"/>
  <c r="X32" i="16"/>
  <c r="L32" i="16"/>
  <c r="D32" i="16"/>
  <c r="CD32" i="16"/>
  <c r="BQ32" i="16"/>
  <c r="AT32" i="16"/>
  <c r="AH32" i="16"/>
  <c r="V32" i="16"/>
  <c r="J32" i="16"/>
  <c r="BW32" i="16"/>
  <c r="AZ32" i="16"/>
  <c r="AN32" i="16"/>
  <c r="AB32" i="16"/>
  <c r="P32" i="16"/>
  <c r="H32" i="16"/>
  <c r="CP36" i="16"/>
  <c r="CH36" i="16"/>
  <c r="BU36" i="16"/>
  <c r="BM36" i="16"/>
  <c r="AX36" i="16"/>
  <c r="AL36" i="16"/>
  <c r="Z36" i="16"/>
  <c r="N36" i="16"/>
  <c r="F36" i="16"/>
  <c r="CF36" i="16"/>
  <c r="AV36" i="16"/>
  <c r="AJ36" i="16"/>
  <c r="X36" i="16"/>
  <c r="L36" i="16"/>
  <c r="D36" i="16"/>
  <c r="CD36" i="16"/>
  <c r="BQ36" i="16"/>
  <c r="AT36" i="16"/>
  <c r="AH36" i="16"/>
  <c r="J36" i="16"/>
  <c r="BW36" i="16"/>
  <c r="AZ36" i="16"/>
  <c r="AN36" i="16"/>
  <c r="AB36" i="16"/>
  <c r="H36" i="16"/>
  <c r="BW42" i="16"/>
  <c r="AZ42" i="16"/>
  <c r="AN42" i="16"/>
  <c r="AB42" i="16"/>
  <c r="P42" i="16"/>
  <c r="H42" i="16"/>
  <c r="CF42" i="16"/>
  <c r="BS42" i="16"/>
  <c r="AV42" i="16"/>
  <c r="AJ42" i="16"/>
  <c r="X42" i="16"/>
  <c r="L42" i="16"/>
  <c r="D42" i="16"/>
  <c r="BQ42" i="16"/>
  <c r="AT42" i="16"/>
  <c r="AH42" i="16"/>
  <c r="V42" i="16"/>
  <c r="J42" i="16"/>
  <c r="BM42" i="16"/>
  <c r="N42" i="16"/>
  <c r="CP42" i="16"/>
  <c r="AX42" i="16"/>
  <c r="F42" i="16"/>
  <c r="CH42" i="16"/>
  <c r="AL42" i="16"/>
  <c r="BU42" i="16"/>
  <c r="Z42" i="16"/>
  <c r="BW46" i="16"/>
  <c r="AZ46" i="16"/>
  <c r="AN46" i="16"/>
  <c r="AB46" i="16"/>
  <c r="P46" i="16"/>
  <c r="H46" i="16"/>
  <c r="CF46" i="16"/>
  <c r="BS46" i="16"/>
  <c r="AV46" i="16"/>
  <c r="AJ46" i="16"/>
  <c r="X46" i="16"/>
  <c r="L46" i="16"/>
  <c r="D46" i="16"/>
  <c r="CD46" i="16"/>
  <c r="BQ46" i="16"/>
  <c r="AT46" i="16"/>
  <c r="AH46" i="16"/>
  <c r="V46" i="16"/>
  <c r="J46" i="16"/>
  <c r="CH46" i="16"/>
  <c r="AL46" i="16"/>
  <c r="BU46" i="16"/>
  <c r="Z46" i="16"/>
  <c r="BM46" i="16"/>
  <c r="CP46" i="16"/>
  <c r="F46" i="16"/>
  <c r="BW50" i="16"/>
  <c r="AZ50" i="16"/>
  <c r="AN50" i="16"/>
  <c r="AB50" i="16"/>
  <c r="P50" i="16"/>
  <c r="H50" i="16"/>
  <c r="CP50" i="16"/>
  <c r="CH50" i="16"/>
  <c r="BU50" i="16"/>
  <c r="BM50" i="16"/>
  <c r="AX50" i="16"/>
  <c r="AL50" i="16"/>
  <c r="Z50" i="16"/>
  <c r="N50" i="16"/>
  <c r="F50" i="16"/>
  <c r="CF50" i="16"/>
  <c r="BS50" i="16"/>
  <c r="AV50" i="16"/>
  <c r="AJ50" i="16"/>
  <c r="X50" i="16"/>
  <c r="L50" i="16"/>
  <c r="D50" i="16"/>
  <c r="CD50" i="16"/>
  <c r="BQ50" i="16"/>
  <c r="AT50" i="16"/>
  <c r="AH50" i="16"/>
  <c r="V50" i="16"/>
  <c r="J50" i="16"/>
  <c r="CF56" i="16"/>
  <c r="BS56" i="16"/>
  <c r="AJ56" i="16"/>
  <c r="L56" i="16"/>
  <c r="D56" i="16"/>
  <c r="CD56" i="16"/>
  <c r="BQ56" i="16"/>
  <c r="AT56" i="16"/>
  <c r="AH56" i="16"/>
  <c r="V56" i="16"/>
  <c r="J56" i="16"/>
  <c r="BW56" i="16"/>
  <c r="AZ56" i="16"/>
  <c r="AN56" i="16"/>
  <c r="AB56" i="16"/>
  <c r="P56" i="16"/>
  <c r="H56" i="16"/>
  <c r="CP56" i="16"/>
  <c r="CH56" i="16"/>
  <c r="BU56" i="16"/>
  <c r="BM56" i="16"/>
  <c r="AX56" i="16"/>
  <c r="AL56" i="16"/>
  <c r="Z56" i="16"/>
  <c r="N56" i="16"/>
  <c r="F56" i="16"/>
  <c r="CF60" i="16"/>
  <c r="BS60" i="16"/>
  <c r="AV60" i="16"/>
  <c r="AJ60" i="16"/>
  <c r="X60" i="16"/>
  <c r="L60" i="16"/>
  <c r="D60" i="16"/>
  <c r="CD60" i="16"/>
  <c r="BQ60" i="16"/>
  <c r="AT60" i="16"/>
  <c r="V60" i="16"/>
  <c r="J60" i="16"/>
  <c r="BW60" i="16"/>
  <c r="AZ60" i="16"/>
  <c r="AN60" i="16"/>
  <c r="AB60" i="16"/>
  <c r="P60" i="16"/>
  <c r="H60" i="16"/>
  <c r="CP60" i="16"/>
  <c r="CH60" i="16"/>
  <c r="BU60" i="16"/>
  <c r="BM60" i="16"/>
  <c r="AX60" i="16"/>
  <c r="AL60" i="16"/>
  <c r="Z60" i="16"/>
  <c r="N60" i="16"/>
  <c r="F60" i="16"/>
  <c r="CF64" i="16"/>
  <c r="BS64" i="16"/>
  <c r="AV64" i="16"/>
  <c r="AJ64" i="16"/>
  <c r="X64" i="16"/>
  <c r="L64" i="16"/>
  <c r="D64" i="16"/>
  <c r="CD64" i="16"/>
  <c r="BQ64" i="16"/>
  <c r="AT64" i="16"/>
  <c r="AH64" i="16"/>
  <c r="V64" i="16"/>
  <c r="J64" i="16"/>
  <c r="BW64" i="16"/>
  <c r="AZ64" i="16"/>
  <c r="AN64" i="16"/>
  <c r="AB64" i="16"/>
  <c r="P64" i="16"/>
  <c r="CP64" i="16"/>
  <c r="CH64" i="16"/>
  <c r="BU64" i="16"/>
  <c r="BM64" i="16"/>
  <c r="AX64" i="16"/>
  <c r="AL64" i="16"/>
  <c r="Z64" i="16"/>
  <c r="N64" i="16"/>
  <c r="F64" i="16"/>
  <c r="CF68" i="16"/>
  <c r="AV68" i="16"/>
  <c r="AJ68" i="16"/>
  <c r="L68" i="16"/>
  <c r="D68" i="16"/>
  <c r="CD68" i="16"/>
  <c r="BQ68" i="16"/>
  <c r="AT68" i="16"/>
  <c r="AH68" i="16"/>
  <c r="V68" i="16"/>
  <c r="J68" i="16"/>
  <c r="BW68" i="16"/>
  <c r="AZ68" i="16"/>
  <c r="AN68" i="16"/>
  <c r="AB68" i="16"/>
  <c r="P68" i="16"/>
  <c r="H68" i="16"/>
  <c r="CP68" i="16"/>
  <c r="CH68" i="16"/>
  <c r="BU68" i="16"/>
  <c r="BM68" i="16"/>
  <c r="AX68" i="16"/>
  <c r="AL68" i="16"/>
  <c r="Z68" i="16"/>
  <c r="N68" i="16"/>
  <c r="F68" i="16"/>
  <c r="CF72" i="16"/>
  <c r="BS72" i="16"/>
  <c r="AV72" i="16"/>
  <c r="AJ72" i="16"/>
  <c r="X72" i="16"/>
  <c r="L72" i="16"/>
  <c r="D72" i="16"/>
  <c r="CD72" i="16"/>
  <c r="BQ72" i="16"/>
  <c r="AT72" i="16"/>
  <c r="AH72" i="16"/>
  <c r="V72" i="16"/>
  <c r="J72" i="16"/>
  <c r="BW72" i="16"/>
  <c r="AZ72" i="16"/>
  <c r="AN72" i="16"/>
  <c r="AB72" i="16"/>
  <c r="P72" i="16"/>
  <c r="H72" i="16"/>
  <c r="CP72" i="16"/>
  <c r="CH72" i="16"/>
  <c r="BU72" i="16"/>
  <c r="AX72" i="16"/>
  <c r="AL72" i="16"/>
  <c r="Z72" i="16"/>
  <c r="N72" i="16"/>
  <c r="F72" i="16"/>
  <c r="CF77" i="16"/>
  <c r="BS77" i="16"/>
  <c r="AV77" i="16"/>
  <c r="AJ77" i="16"/>
  <c r="X77" i="16"/>
  <c r="L77" i="16"/>
  <c r="D77" i="16"/>
  <c r="CD77" i="16"/>
  <c r="BQ77" i="16"/>
  <c r="AT77" i="16"/>
  <c r="AH77" i="16"/>
  <c r="V77" i="16"/>
  <c r="J77" i="16"/>
  <c r="BW77" i="16"/>
  <c r="AZ77" i="16"/>
  <c r="AN77" i="16"/>
  <c r="AB77" i="16"/>
  <c r="P77" i="16"/>
  <c r="H77" i="16"/>
  <c r="CP77" i="16"/>
  <c r="CH77" i="16"/>
  <c r="BU77" i="16"/>
  <c r="BM77" i="16"/>
  <c r="AX77" i="16"/>
  <c r="AL77" i="16"/>
  <c r="Z77" i="16"/>
  <c r="N77" i="16"/>
  <c r="F77" i="16"/>
  <c r="CD81" i="16"/>
  <c r="BQ81" i="16"/>
  <c r="AT81" i="16"/>
  <c r="AH81" i="16"/>
  <c r="V81" i="16"/>
  <c r="CP81" i="16"/>
  <c r="CH81" i="16"/>
  <c r="BU81" i="16"/>
  <c r="BM81" i="16"/>
  <c r="AX81" i="16"/>
  <c r="AL81" i="16"/>
  <c r="Z81" i="16"/>
  <c r="N81" i="16"/>
  <c r="CF81" i="16"/>
  <c r="BS81" i="16"/>
  <c r="AV81" i="16"/>
  <c r="AJ81" i="16"/>
  <c r="X81" i="16"/>
  <c r="AZ81" i="16"/>
  <c r="L81" i="16"/>
  <c r="AN81" i="16"/>
  <c r="J81" i="16"/>
  <c r="BW81" i="16"/>
  <c r="AB81" i="16"/>
  <c r="H81" i="16"/>
  <c r="P81" i="16"/>
  <c r="F81" i="16"/>
  <c r="CD85" i="16"/>
  <c r="BQ85" i="16"/>
  <c r="AT85" i="16"/>
  <c r="AH85" i="16"/>
  <c r="V85" i="16"/>
  <c r="J85" i="16"/>
  <c r="CP85" i="16"/>
  <c r="CH85" i="16"/>
  <c r="BU85" i="16"/>
  <c r="BM85" i="16"/>
  <c r="AX85" i="16"/>
  <c r="AL85" i="16"/>
  <c r="Z85" i="16"/>
  <c r="N85" i="16"/>
  <c r="F85" i="16"/>
  <c r="CF85" i="16"/>
  <c r="BS85" i="16"/>
  <c r="AV85" i="16"/>
  <c r="AJ85" i="16"/>
  <c r="X85" i="16"/>
  <c r="L85" i="16"/>
  <c r="D85" i="16"/>
  <c r="BW85" i="16"/>
  <c r="AB85" i="16"/>
  <c r="P85" i="16"/>
  <c r="AZ85" i="16"/>
  <c r="H85" i="16"/>
  <c r="AN85" i="16"/>
  <c r="CD89" i="16"/>
  <c r="BQ89" i="16"/>
  <c r="AT89" i="16"/>
  <c r="AH89" i="16"/>
  <c r="V89" i="16"/>
  <c r="J89" i="16"/>
  <c r="BW89" i="16"/>
  <c r="AZ89" i="16"/>
  <c r="AN89" i="16"/>
  <c r="AB89" i="16"/>
  <c r="CP89" i="16"/>
  <c r="CH89" i="16"/>
  <c r="BU89" i="16"/>
  <c r="BM89" i="16"/>
  <c r="AX89" i="16"/>
  <c r="AL89" i="16"/>
  <c r="Z89" i="16"/>
  <c r="N89" i="16"/>
  <c r="F89" i="16"/>
  <c r="BS89" i="16"/>
  <c r="AV89" i="16"/>
  <c r="X89" i="16"/>
  <c r="L89" i="16"/>
  <c r="D89" i="16"/>
  <c r="H89" i="16"/>
  <c r="P89" i="16"/>
  <c r="CD93" i="16"/>
  <c r="BQ93" i="16"/>
  <c r="AT93" i="16"/>
  <c r="AH93" i="16"/>
  <c r="V93" i="16"/>
  <c r="J93" i="16"/>
  <c r="BW93" i="16"/>
  <c r="AZ93" i="16"/>
  <c r="AN93" i="16"/>
  <c r="P93" i="16"/>
  <c r="H93" i="16"/>
  <c r="CP93" i="16"/>
  <c r="CH93" i="16"/>
  <c r="BU93" i="16"/>
  <c r="BM93" i="16"/>
  <c r="AX93" i="16"/>
  <c r="AL93" i="16"/>
  <c r="N93" i="16"/>
  <c r="F93" i="16"/>
  <c r="BS93" i="16"/>
  <c r="AV93" i="16"/>
  <c r="AJ93" i="16"/>
  <c r="X93" i="16"/>
  <c r="L93" i="16"/>
  <c r="D93" i="16"/>
  <c r="CD101" i="16"/>
  <c r="BQ101" i="16"/>
  <c r="AH101" i="16"/>
  <c r="V101" i="16"/>
  <c r="J101" i="16"/>
  <c r="BW101" i="16"/>
  <c r="AZ101" i="16"/>
  <c r="AN101" i="16"/>
  <c r="AB101" i="16"/>
  <c r="P101" i="16"/>
  <c r="H101" i="16"/>
  <c r="CP101" i="16"/>
  <c r="CQ101" i="16" s="1"/>
  <c r="CH101" i="16"/>
  <c r="BU101" i="16"/>
  <c r="BM101" i="16"/>
  <c r="AX101" i="16"/>
  <c r="AL101" i="16"/>
  <c r="Z101" i="16"/>
  <c r="N101" i="16"/>
  <c r="F101" i="16"/>
  <c r="CF101" i="16"/>
  <c r="BS101" i="16"/>
  <c r="AV101" i="16"/>
  <c r="AJ101" i="16"/>
  <c r="X101" i="16"/>
  <c r="D101" i="16"/>
  <c r="CD105" i="16"/>
  <c r="BQ105" i="16"/>
  <c r="AT105" i="16"/>
  <c r="AH105" i="16"/>
  <c r="V105" i="16"/>
  <c r="J105" i="16"/>
  <c r="BW105" i="16"/>
  <c r="AZ105" i="16"/>
  <c r="AN105" i="16"/>
  <c r="AB105" i="16"/>
  <c r="P105" i="16"/>
  <c r="H105" i="16"/>
  <c r="CP105" i="16"/>
  <c r="CH105" i="16"/>
  <c r="BU105" i="16"/>
  <c r="BM105" i="16"/>
  <c r="AX105" i="16"/>
  <c r="AL105" i="16"/>
  <c r="Z105" i="16"/>
  <c r="N105" i="16"/>
  <c r="F105" i="16"/>
  <c r="CF105" i="16"/>
  <c r="BS105" i="16"/>
  <c r="AV105" i="16"/>
  <c r="AJ105" i="16"/>
  <c r="X105" i="16"/>
  <c r="L105" i="16"/>
  <c r="D105" i="16"/>
  <c r="CP111" i="16"/>
  <c r="CH111" i="16"/>
  <c r="BU111" i="16"/>
  <c r="BM111" i="16"/>
  <c r="AX111" i="16"/>
  <c r="AL111" i="16"/>
  <c r="Z111" i="16"/>
  <c r="N111" i="16"/>
  <c r="F111" i="16"/>
  <c r="CF111" i="16"/>
  <c r="BS111" i="16"/>
  <c r="AV111" i="16"/>
  <c r="AJ111" i="16"/>
  <c r="X111" i="16"/>
  <c r="L111" i="16"/>
  <c r="D111" i="16"/>
  <c r="CD111" i="16"/>
  <c r="BQ111" i="16"/>
  <c r="AT111" i="16"/>
  <c r="AH111" i="16"/>
  <c r="J111" i="16"/>
  <c r="BW111" i="16"/>
  <c r="AZ111" i="16"/>
  <c r="AN111" i="16"/>
  <c r="AB111" i="16"/>
  <c r="P111" i="16"/>
  <c r="H111" i="16"/>
  <c r="CP115" i="16"/>
  <c r="CQ115" i="16" s="1"/>
  <c r="CH115" i="16"/>
  <c r="BU115" i="16"/>
  <c r="BM115" i="16"/>
  <c r="AX115" i="16"/>
  <c r="AL115" i="16"/>
  <c r="Z115" i="16"/>
  <c r="N115" i="16"/>
  <c r="CF115" i="16"/>
  <c r="BS115" i="16"/>
  <c r="AV115" i="16"/>
  <c r="AJ115" i="16"/>
  <c r="X115" i="16"/>
  <c r="L115" i="16"/>
  <c r="D115" i="16"/>
  <c r="CD115" i="16"/>
  <c r="BQ115" i="16"/>
  <c r="AT115" i="16"/>
  <c r="AH115" i="16"/>
  <c r="V115" i="16"/>
  <c r="J115" i="16"/>
  <c r="BW115" i="16"/>
  <c r="AZ115" i="16"/>
  <c r="AB115" i="16"/>
  <c r="P115" i="16"/>
  <c r="H115" i="16"/>
  <c r="CP119" i="16"/>
  <c r="CH119" i="16"/>
  <c r="BU119" i="16"/>
  <c r="BM119" i="16"/>
  <c r="AX119" i="16"/>
  <c r="AL119" i="16"/>
  <c r="Z119" i="16"/>
  <c r="N119" i="16"/>
  <c r="F119" i="16"/>
  <c r="CF119" i="16"/>
  <c r="BS119" i="16"/>
  <c r="AV119" i="16"/>
  <c r="AJ119" i="16"/>
  <c r="L119" i="16"/>
  <c r="D119" i="16"/>
  <c r="CD119" i="16"/>
  <c r="BQ119" i="16"/>
  <c r="AT119" i="16"/>
  <c r="AH119" i="16"/>
  <c r="J119" i="16"/>
  <c r="BW119" i="16"/>
  <c r="AZ119" i="16"/>
  <c r="AN119" i="16"/>
  <c r="AB119" i="16"/>
  <c r="P119" i="16"/>
  <c r="H119" i="16"/>
  <c r="CD123" i="16"/>
  <c r="BQ123" i="16"/>
  <c r="AT123" i="16"/>
  <c r="J123" i="16"/>
  <c r="CP123" i="16"/>
  <c r="CH123" i="16"/>
  <c r="BU123" i="16"/>
  <c r="BM123" i="16"/>
  <c r="AX123" i="16"/>
  <c r="AL123" i="16"/>
  <c r="Z123" i="16"/>
  <c r="N123" i="16"/>
  <c r="F123" i="16"/>
  <c r="CF123" i="16"/>
  <c r="BS123" i="16"/>
  <c r="AV123" i="16"/>
  <c r="AJ123" i="16"/>
  <c r="X123" i="16"/>
  <c r="L123" i="16"/>
  <c r="D123" i="16"/>
  <c r="AN123" i="16"/>
  <c r="BW123" i="16"/>
  <c r="AB123" i="16"/>
  <c r="P123" i="16"/>
  <c r="AZ123" i="16"/>
  <c r="H123" i="16"/>
  <c r="CD126" i="16"/>
  <c r="BQ126" i="16"/>
  <c r="AT126" i="16"/>
  <c r="AH126" i="16"/>
  <c r="V126" i="16"/>
  <c r="J126" i="16"/>
  <c r="CP126" i="16"/>
  <c r="CH126" i="16"/>
  <c r="BU126" i="16"/>
  <c r="BM126" i="16"/>
  <c r="AX126" i="16"/>
  <c r="AL126" i="16"/>
  <c r="Z126" i="16"/>
  <c r="N126" i="16"/>
  <c r="F126" i="16"/>
  <c r="CF126" i="16"/>
  <c r="AV126" i="16"/>
  <c r="AJ126" i="16"/>
  <c r="X126" i="16"/>
  <c r="L126" i="16"/>
  <c r="D126" i="16"/>
  <c r="P126" i="16"/>
  <c r="AZ126" i="16"/>
  <c r="H126" i="16"/>
  <c r="AN126" i="16"/>
  <c r="BW126" i="16"/>
  <c r="AB126" i="16"/>
  <c r="CD130" i="16"/>
  <c r="BQ130" i="16"/>
  <c r="AT130" i="16"/>
  <c r="AH130" i="16"/>
  <c r="V130" i="16"/>
  <c r="J130" i="16"/>
  <c r="CP130" i="16"/>
  <c r="CH130" i="16"/>
  <c r="BU130" i="16"/>
  <c r="BM130" i="16"/>
  <c r="AX130" i="16"/>
  <c r="AL130" i="16"/>
  <c r="Z130" i="16"/>
  <c r="N130" i="16"/>
  <c r="F130" i="16"/>
  <c r="CF130" i="16"/>
  <c r="BS130" i="16"/>
  <c r="AV130" i="16"/>
  <c r="AJ130" i="16"/>
  <c r="X130" i="16"/>
  <c r="L130" i="16"/>
  <c r="D130" i="16"/>
  <c r="AN130" i="16"/>
  <c r="BW130" i="16"/>
  <c r="AB130" i="16"/>
  <c r="P130" i="16"/>
  <c r="AZ130" i="16"/>
  <c r="H130" i="16"/>
  <c r="CP140" i="16"/>
  <c r="CH140" i="16"/>
  <c r="BU140" i="16"/>
  <c r="BM140" i="16"/>
  <c r="AX140" i="16"/>
  <c r="AL140" i="16"/>
  <c r="Z140" i="16"/>
  <c r="N140" i="16"/>
  <c r="CF140" i="16"/>
  <c r="BS140" i="16"/>
  <c r="AV140" i="16"/>
  <c r="AJ140" i="16"/>
  <c r="X140" i="16"/>
  <c r="L140" i="16"/>
  <c r="D140" i="16"/>
  <c r="CD140" i="16"/>
  <c r="BQ140" i="16"/>
  <c r="AT140" i="16"/>
  <c r="AH140" i="16"/>
  <c r="V140" i="16"/>
  <c r="J140" i="16"/>
  <c r="BW140" i="16"/>
  <c r="AZ140" i="16"/>
  <c r="AN140" i="16"/>
  <c r="AB140" i="16"/>
  <c r="P140" i="16"/>
  <c r="H140" i="16"/>
  <c r="CP144" i="16"/>
  <c r="CH144" i="16"/>
  <c r="BU144" i="16"/>
  <c r="BM144" i="16"/>
  <c r="AX144" i="16"/>
  <c r="AL144" i="16"/>
  <c r="Z144" i="16"/>
  <c r="N144" i="16"/>
  <c r="F144" i="16"/>
  <c r="CF144" i="16"/>
  <c r="BS144" i="16"/>
  <c r="AV144" i="16"/>
  <c r="AJ144" i="16"/>
  <c r="X144" i="16"/>
  <c r="L144" i="16"/>
  <c r="D144" i="16"/>
  <c r="CD144" i="16"/>
  <c r="BQ144" i="16"/>
  <c r="AT144" i="16"/>
  <c r="AH144" i="16"/>
  <c r="V144" i="16"/>
  <c r="J144" i="16"/>
  <c r="BW144" i="16"/>
  <c r="AZ144" i="16"/>
  <c r="AN144" i="16"/>
  <c r="AB144" i="16"/>
  <c r="P144" i="16"/>
  <c r="H144" i="16"/>
  <c r="CP148" i="16"/>
  <c r="CH148" i="16"/>
  <c r="BU148" i="16"/>
  <c r="BM148" i="16"/>
  <c r="AL148" i="16"/>
  <c r="Z148" i="16"/>
  <c r="N148" i="16"/>
  <c r="F148" i="16"/>
  <c r="CF148" i="16"/>
  <c r="BS148" i="16"/>
  <c r="AV148" i="16"/>
  <c r="AJ148" i="16"/>
  <c r="X148" i="16"/>
  <c r="L148" i="16"/>
  <c r="D148" i="16"/>
  <c r="CD148" i="16"/>
  <c r="BQ148" i="16"/>
  <c r="AT148" i="16"/>
  <c r="AH148" i="16"/>
  <c r="V148" i="16"/>
  <c r="J148" i="16"/>
  <c r="BW148" i="16"/>
  <c r="AZ148" i="16"/>
  <c r="AN148" i="16"/>
  <c r="AB148" i="16"/>
  <c r="P148" i="16"/>
  <c r="H148" i="16"/>
  <c r="CD155" i="16"/>
  <c r="BQ155" i="16"/>
  <c r="AT155" i="16"/>
  <c r="AH155" i="16"/>
  <c r="J155" i="16"/>
  <c r="CP155" i="16"/>
  <c r="CH155" i="16"/>
  <c r="BU155" i="16"/>
  <c r="BM155" i="16"/>
  <c r="AX155" i="16"/>
  <c r="AL155" i="16"/>
  <c r="Z155" i="16"/>
  <c r="N155" i="16"/>
  <c r="F155" i="16"/>
  <c r="BS155" i="16"/>
  <c r="AV155" i="16"/>
  <c r="AJ155" i="16"/>
  <c r="X155" i="16"/>
  <c r="L155" i="16"/>
  <c r="D155" i="16"/>
  <c r="BW155" i="16"/>
  <c r="AB155" i="16"/>
  <c r="P155" i="16"/>
  <c r="AZ155" i="16"/>
  <c r="H155" i="16"/>
  <c r="AN155" i="16"/>
  <c r="CP161" i="16"/>
  <c r="CH161" i="16"/>
  <c r="BU161" i="16"/>
  <c r="BM161" i="16"/>
  <c r="AL161" i="16"/>
  <c r="Z161" i="16"/>
  <c r="N161" i="16"/>
  <c r="F161" i="16"/>
  <c r="CD161" i="16"/>
  <c r="BQ161" i="16"/>
  <c r="AT161" i="16"/>
  <c r="AH161" i="16"/>
  <c r="V161" i="16"/>
  <c r="J161" i="16"/>
  <c r="BW161" i="16"/>
  <c r="AZ161" i="16"/>
  <c r="AN161" i="16"/>
  <c r="AB161" i="16"/>
  <c r="P161" i="16"/>
  <c r="H161" i="16"/>
  <c r="AV161" i="16"/>
  <c r="D161" i="16"/>
  <c r="CF161" i="16"/>
  <c r="AJ161" i="16"/>
  <c r="BS161" i="16"/>
  <c r="X161" i="16"/>
  <c r="L161" i="16"/>
  <c r="CP165" i="16"/>
  <c r="CH165" i="16"/>
  <c r="BU165" i="16"/>
  <c r="BM165" i="16"/>
  <c r="AX165" i="16"/>
  <c r="AL165" i="16"/>
  <c r="Z165" i="16"/>
  <c r="N165" i="16"/>
  <c r="F165" i="16"/>
  <c r="CD165" i="16"/>
  <c r="BQ165" i="16"/>
  <c r="AT165" i="16"/>
  <c r="AH165" i="16"/>
  <c r="V165" i="16"/>
  <c r="J165" i="16"/>
  <c r="BW165" i="16"/>
  <c r="AZ165" i="16"/>
  <c r="AN165" i="16"/>
  <c r="AB165" i="16"/>
  <c r="P165" i="16"/>
  <c r="H165" i="16"/>
  <c r="BS165" i="16"/>
  <c r="X165" i="16"/>
  <c r="L165" i="16"/>
  <c r="AV165" i="16"/>
  <c r="D165" i="16"/>
  <c r="CF165" i="16"/>
  <c r="AJ165" i="16"/>
  <c r="CP177" i="16"/>
  <c r="CQ177" i="16" s="1"/>
  <c r="CH177" i="16"/>
  <c r="BU177" i="16"/>
  <c r="BM177" i="16"/>
  <c r="AX177" i="16"/>
  <c r="AL177" i="16"/>
  <c r="Z177" i="16"/>
  <c r="N177" i="16"/>
  <c r="F177" i="16"/>
  <c r="CF177" i="16"/>
  <c r="BS177" i="16"/>
  <c r="AV177" i="16"/>
  <c r="AJ177" i="16"/>
  <c r="X177" i="16"/>
  <c r="L177" i="16"/>
  <c r="D177" i="16"/>
  <c r="CD177" i="16"/>
  <c r="AH177" i="16"/>
  <c r="J177" i="16"/>
  <c r="BW177" i="16"/>
  <c r="AZ177" i="16"/>
  <c r="AB177" i="16"/>
  <c r="H177" i="16"/>
  <c r="BQ177" i="16"/>
  <c r="AT177" i="16"/>
  <c r="V177" i="16"/>
  <c r="AN177" i="16"/>
  <c r="P177" i="16"/>
  <c r="CD181" i="16"/>
  <c r="BQ181" i="16"/>
  <c r="AT181" i="16"/>
  <c r="AH181" i="16"/>
  <c r="V181" i="16"/>
  <c r="J181" i="16"/>
  <c r="CP181" i="16"/>
  <c r="CH181" i="16"/>
  <c r="BU181" i="16"/>
  <c r="BM181" i="16"/>
  <c r="AX181" i="16"/>
  <c r="AL181" i="16"/>
  <c r="Z181" i="16"/>
  <c r="N181" i="16"/>
  <c r="F181" i="16"/>
  <c r="CF181" i="16"/>
  <c r="BS181" i="16"/>
  <c r="AV181" i="16"/>
  <c r="AJ181" i="16"/>
  <c r="X181" i="16"/>
  <c r="L181" i="16"/>
  <c r="D181" i="16"/>
  <c r="H181" i="16"/>
  <c r="AN181" i="16"/>
  <c r="BW181" i="16"/>
  <c r="AB181" i="16"/>
  <c r="P181" i="16"/>
  <c r="CD185" i="16"/>
  <c r="BQ185" i="16"/>
  <c r="AT185" i="16"/>
  <c r="AH185" i="16"/>
  <c r="V185" i="16"/>
  <c r="J185" i="16"/>
  <c r="BW185" i="16"/>
  <c r="AZ185" i="16"/>
  <c r="AN185" i="16"/>
  <c r="AB185" i="16"/>
  <c r="P185" i="16"/>
  <c r="H185" i="16"/>
  <c r="CP185" i="16"/>
  <c r="CH185" i="16"/>
  <c r="BU185" i="16"/>
  <c r="BM185" i="16"/>
  <c r="AL185" i="16"/>
  <c r="Z185" i="16"/>
  <c r="N185" i="16"/>
  <c r="F185" i="16"/>
  <c r="CF185" i="16"/>
  <c r="BS185" i="16"/>
  <c r="AV185" i="16"/>
  <c r="AJ185" i="16"/>
  <c r="X185" i="16"/>
  <c r="L185" i="16"/>
  <c r="D185" i="16"/>
  <c r="CP190" i="16"/>
  <c r="CH190" i="16"/>
  <c r="BU190" i="16"/>
  <c r="BM190" i="16"/>
  <c r="AX190" i="16"/>
  <c r="AL190" i="16"/>
  <c r="Z190" i="16"/>
  <c r="N190" i="16"/>
  <c r="F190" i="16"/>
  <c r="CF190" i="16"/>
  <c r="AV190" i="16"/>
  <c r="AJ190" i="16"/>
  <c r="X190" i="16"/>
  <c r="L190" i="16"/>
  <c r="BW190" i="16"/>
  <c r="AB190" i="16"/>
  <c r="H190" i="16"/>
  <c r="BQ190" i="16"/>
  <c r="AT190" i="16"/>
  <c r="V190" i="16"/>
  <c r="D190" i="16"/>
  <c r="AN190" i="16"/>
  <c r="P190" i="16"/>
  <c r="CD190" i="16"/>
  <c r="AH190" i="16"/>
  <c r="J190" i="16"/>
  <c r="CD194" i="16"/>
  <c r="BQ194" i="16"/>
  <c r="AT194" i="16"/>
  <c r="CP194" i="16"/>
  <c r="CQ194" i="16" s="1"/>
  <c r="CH194" i="16"/>
  <c r="BU194" i="16"/>
  <c r="BM194" i="16"/>
  <c r="AX194" i="16"/>
  <c r="AL194" i="16"/>
  <c r="Z194" i="16"/>
  <c r="N194" i="16"/>
  <c r="F194" i="16"/>
  <c r="CF194" i="16"/>
  <c r="AV194" i="16"/>
  <c r="AJ194" i="16"/>
  <c r="X194" i="16"/>
  <c r="L194" i="16"/>
  <c r="D194" i="16"/>
  <c r="AB194" i="16"/>
  <c r="H194" i="16"/>
  <c r="AZ194" i="16"/>
  <c r="V194" i="16"/>
  <c r="AN194" i="16"/>
  <c r="P194" i="16"/>
  <c r="BW194" i="16"/>
  <c r="AH194" i="16"/>
  <c r="J194" i="16"/>
  <c r="CD197" i="16"/>
  <c r="BQ197" i="16"/>
  <c r="AT197" i="16"/>
  <c r="AH197" i="16"/>
  <c r="V197" i="16"/>
  <c r="J197" i="16"/>
  <c r="CP197" i="16"/>
  <c r="CH197" i="16"/>
  <c r="BU197" i="16"/>
  <c r="BM197" i="16"/>
  <c r="AX197" i="16"/>
  <c r="AL197" i="16"/>
  <c r="Z197" i="16"/>
  <c r="N197" i="16"/>
  <c r="F197" i="16"/>
  <c r="AV197" i="16"/>
  <c r="AJ197" i="16"/>
  <c r="X197" i="16"/>
  <c r="L197" i="16"/>
  <c r="D197" i="16"/>
  <c r="AN197" i="16"/>
  <c r="BW197" i="16"/>
  <c r="AB197" i="16"/>
  <c r="P197" i="16"/>
  <c r="AZ197" i="16"/>
  <c r="H197" i="16"/>
  <c r="CD201" i="16"/>
  <c r="BQ201" i="16"/>
  <c r="AT201" i="16"/>
  <c r="AH201" i="16"/>
  <c r="V201" i="16"/>
  <c r="J201" i="16"/>
  <c r="CP201" i="16"/>
  <c r="CH201" i="16"/>
  <c r="BU201" i="16"/>
  <c r="BM201" i="16"/>
  <c r="AL201" i="16"/>
  <c r="Z201" i="16"/>
  <c r="N201" i="16"/>
  <c r="F201" i="16"/>
  <c r="CF201" i="16"/>
  <c r="AV201" i="16"/>
  <c r="AJ201" i="16"/>
  <c r="X201" i="16"/>
  <c r="L201" i="16"/>
  <c r="D201" i="16"/>
  <c r="P201" i="16"/>
  <c r="H201" i="16"/>
  <c r="AN201" i="16"/>
  <c r="BW201" i="16"/>
  <c r="AB201" i="16"/>
  <c r="CP206" i="16"/>
  <c r="CH206" i="16"/>
  <c r="BU206" i="16"/>
  <c r="BM206" i="16"/>
  <c r="AX206" i="16"/>
  <c r="AL206" i="16"/>
  <c r="Z206" i="16"/>
  <c r="N206" i="16"/>
  <c r="F206" i="16"/>
  <c r="CF206" i="16"/>
  <c r="AV206" i="16"/>
  <c r="AJ206" i="16"/>
  <c r="X206" i="16"/>
  <c r="L206" i="16"/>
  <c r="D206" i="16"/>
  <c r="AN206" i="16"/>
  <c r="P206" i="16"/>
  <c r="CD206" i="16"/>
  <c r="AH206" i="16"/>
  <c r="J206" i="16"/>
  <c r="BW206" i="16"/>
  <c r="AZ206" i="16"/>
  <c r="AB206" i="16"/>
  <c r="H206" i="16"/>
  <c r="BQ206" i="16"/>
  <c r="AT206" i="16"/>
  <c r="V206" i="16"/>
  <c r="CP210" i="16"/>
  <c r="CH210" i="16"/>
  <c r="BU210" i="16"/>
  <c r="BM210" i="16"/>
  <c r="AX210" i="16"/>
  <c r="AL210" i="16"/>
  <c r="Z210" i="16"/>
  <c r="N210" i="16"/>
  <c r="F210" i="16"/>
  <c r="CF210" i="16"/>
  <c r="AV210" i="16"/>
  <c r="AJ210" i="16"/>
  <c r="X210" i="16"/>
  <c r="L210" i="16"/>
  <c r="D210" i="16"/>
  <c r="AN210" i="16"/>
  <c r="P210" i="16"/>
  <c r="CD210" i="16"/>
  <c r="AH210" i="16"/>
  <c r="J210" i="16"/>
  <c r="BW210" i="16"/>
  <c r="AZ210" i="16"/>
  <c r="AB210" i="16"/>
  <c r="H210" i="16"/>
  <c r="BQ210" i="16"/>
  <c r="AT210" i="16"/>
  <c r="V210" i="16"/>
  <c r="CF216" i="16"/>
  <c r="AV216" i="16"/>
  <c r="AJ216" i="16"/>
  <c r="X216" i="16"/>
  <c r="L216" i="16"/>
  <c r="D216" i="16"/>
  <c r="CD216" i="16"/>
  <c r="BQ216" i="16"/>
  <c r="AT216" i="16"/>
  <c r="AH216" i="16"/>
  <c r="V216" i="16"/>
  <c r="J216" i="16"/>
  <c r="BW216" i="16"/>
  <c r="AZ216" i="16"/>
  <c r="AN216" i="16"/>
  <c r="AB216" i="16"/>
  <c r="P216" i="16"/>
  <c r="H216" i="16"/>
  <c r="CP216" i="16"/>
  <c r="BU216" i="16"/>
  <c r="BM216" i="16"/>
  <c r="AX216" i="16"/>
  <c r="AL216" i="16"/>
  <c r="Z216" i="16"/>
  <c r="N216" i="16"/>
  <c r="F216" i="16"/>
  <c r="CF220" i="16"/>
  <c r="AJ220" i="16"/>
  <c r="X220" i="16"/>
  <c r="L220" i="16"/>
  <c r="D220" i="16"/>
  <c r="CD220" i="16"/>
  <c r="BQ220" i="16"/>
  <c r="AT220" i="16"/>
  <c r="AH220" i="16"/>
  <c r="V220" i="16"/>
  <c r="J220" i="16"/>
  <c r="BW220" i="16"/>
  <c r="AN220" i="16"/>
  <c r="AB220" i="16"/>
  <c r="P220" i="16"/>
  <c r="H220" i="16"/>
  <c r="CP220" i="16"/>
  <c r="CH220" i="16"/>
  <c r="BU220" i="16"/>
  <c r="BM220" i="16"/>
  <c r="AX220" i="16"/>
  <c r="AL220" i="16"/>
  <c r="Z220" i="16"/>
  <c r="N220" i="16"/>
  <c r="F220" i="16"/>
  <c r="CF224" i="16"/>
  <c r="AV224" i="16"/>
  <c r="AJ224" i="16"/>
  <c r="X224" i="16"/>
  <c r="L224" i="16"/>
  <c r="D224" i="16"/>
  <c r="CD224" i="16"/>
  <c r="BQ224" i="16"/>
  <c r="AT224" i="16"/>
  <c r="AH224" i="16"/>
  <c r="V224" i="16"/>
  <c r="J224" i="16"/>
  <c r="BW224" i="16"/>
  <c r="AZ224" i="16"/>
  <c r="AN224" i="16"/>
  <c r="AB224" i="16"/>
  <c r="P224" i="16"/>
  <c r="H224" i="16"/>
  <c r="CP224" i="16"/>
  <c r="BU224" i="16"/>
  <c r="BM224" i="16"/>
  <c r="AX224" i="16"/>
  <c r="AL224" i="16"/>
  <c r="Z224" i="16"/>
  <c r="N224" i="16"/>
  <c r="F224" i="16"/>
  <c r="CF203" i="16"/>
  <c r="CF107" i="16"/>
  <c r="CF152" i="16"/>
  <c r="CF151" i="16"/>
  <c r="F186" i="16"/>
  <c r="F203" i="16"/>
  <c r="D186" i="16"/>
  <c r="D203" i="16"/>
  <c r="H186" i="16"/>
  <c r="H203" i="16"/>
  <c r="P186" i="16"/>
  <c r="P203" i="16"/>
  <c r="EC186" i="16"/>
  <c r="EC203" i="16"/>
  <c r="ED203" i="16" s="1"/>
  <c r="EF203" i="16" s="1"/>
  <c r="AV214" i="16"/>
  <c r="AV171" i="16"/>
  <c r="AV157" i="16"/>
  <c r="AV151" i="16"/>
  <c r="AV135" i="16"/>
  <c r="AV107" i="16"/>
  <c r="AV98" i="16"/>
  <c r="AV95" i="16"/>
  <c r="AV52" i="16"/>
  <c r="AV38" i="16"/>
  <c r="AV215" i="16"/>
  <c r="AV172" i="16"/>
  <c r="AV158" i="16"/>
  <c r="AV152" i="16"/>
  <c r="AV136" i="16"/>
  <c r="AV108" i="16"/>
  <c r="AV99" i="16"/>
  <c r="AV96" i="16"/>
  <c r="AV53" i="16"/>
  <c r="AV39" i="16"/>
  <c r="AV186" i="16"/>
  <c r="BS214" i="16"/>
  <c r="BS171" i="16"/>
  <c r="BS157" i="16"/>
  <c r="BS151" i="16"/>
  <c r="BS135" i="16"/>
  <c r="BS107" i="16"/>
  <c r="BS98" i="16"/>
  <c r="BS95" i="16"/>
  <c r="BS52" i="16"/>
  <c r="BS38" i="16"/>
  <c r="BS215" i="16"/>
  <c r="BS172" i="16"/>
  <c r="BS158" i="16"/>
  <c r="BS152" i="16"/>
  <c r="BS136" i="16"/>
  <c r="BS108" i="16"/>
  <c r="BS99" i="16"/>
  <c r="BS96" i="16"/>
  <c r="BS53" i="16"/>
  <c r="BS39" i="16"/>
  <c r="BS27" i="16"/>
  <c r="BS186" i="16"/>
  <c r="CW215" i="16"/>
  <c r="CW172" i="16"/>
  <c r="CW158" i="16"/>
  <c r="CW136" i="16"/>
  <c r="CW108" i="16"/>
  <c r="CW214" i="16"/>
  <c r="CW171" i="16"/>
  <c r="CW157" i="16"/>
  <c r="CW152" i="16"/>
  <c r="CW151" i="16"/>
  <c r="CW135" i="16"/>
  <c r="CW107" i="16"/>
  <c r="CW98" i="16"/>
  <c r="CW96" i="16"/>
  <c r="CW53" i="16"/>
  <c r="CW39" i="16"/>
  <c r="CW27" i="16"/>
  <c r="CW99" i="16"/>
  <c r="CW95" i="16"/>
  <c r="CW52" i="16"/>
  <c r="CW38" i="16"/>
  <c r="CW186" i="16"/>
  <c r="DA214" i="16"/>
  <c r="DA171" i="16"/>
  <c r="DA157" i="16"/>
  <c r="DA152" i="16"/>
  <c r="DA151" i="16"/>
  <c r="DA135" i="16"/>
  <c r="CZ134" i="16" s="1"/>
  <c r="DA107" i="16"/>
  <c r="CZ106" i="16" s="1"/>
  <c r="DA215" i="16"/>
  <c r="DA172" i="16"/>
  <c r="DA158" i="16"/>
  <c r="DA136" i="16"/>
  <c r="DA108" i="16"/>
  <c r="DA99" i="16"/>
  <c r="DA95" i="16"/>
  <c r="DA52" i="16"/>
  <c r="CZ51" i="16" s="1"/>
  <c r="DA38" i="16"/>
  <c r="DA98" i="16"/>
  <c r="CZ97" i="16" s="1"/>
  <c r="DA96" i="16"/>
  <c r="DA53" i="16"/>
  <c r="DA39" i="16"/>
  <c r="DA27" i="16"/>
  <c r="DA186" i="16"/>
  <c r="DE215" i="16"/>
  <c r="DE172" i="16"/>
  <c r="DE158" i="16"/>
  <c r="DE136" i="16"/>
  <c r="DE108" i="16"/>
  <c r="DE214" i="16"/>
  <c r="DD213" i="16" s="1"/>
  <c r="DE171" i="16"/>
  <c r="DE157" i="16"/>
  <c r="DE135" i="16"/>
  <c r="DD134" i="16" s="1"/>
  <c r="DE107" i="16"/>
  <c r="DD106" i="16" s="1"/>
  <c r="DE98" i="16"/>
  <c r="DD97" i="16" s="1"/>
  <c r="DE53" i="16"/>
  <c r="DE39" i="16"/>
  <c r="DE27" i="16"/>
  <c r="DE99" i="16"/>
  <c r="DE95" i="16"/>
  <c r="DD94" i="16" s="1"/>
  <c r="DE52" i="16"/>
  <c r="DD51" i="16" s="1"/>
  <c r="DE38" i="16"/>
  <c r="DD37" i="16" s="1"/>
  <c r="DE186" i="16"/>
  <c r="DI214" i="16"/>
  <c r="DI171" i="16"/>
  <c r="DI157" i="16"/>
  <c r="DI151" i="16"/>
  <c r="DI135" i="16"/>
  <c r="DI107" i="16"/>
  <c r="DI98" i="16"/>
  <c r="DI95" i="16"/>
  <c r="DH94" i="16" s="1"/>
  <c r="DI52" i="16"/>
  <c r="DI38" i="16"/>
  <c r="DI215" i="16"/>
  <c r="DI172" i="16"/>
  <c r="DI158" i="16"/>
  <c r="DI152" i="16"/>
  <c r="DI136" i="16"/>
  <c r="DI108" i="16"/>
  <c r="DI99" i="16"/>
  <c r="DI96" i="16"/>
  <c r="DI53" i="16"/>
  <c r="DI39" i="16"/>
  <c r="DI186" i="16"/>
  <c r="J172" i="16"/>
  <c r="J158" i="16"/>
  <c r="J99" i="16"/>
  <c r="J27" i="16"/>
  <c r="J108" i="16"/>
  <c r="J39" i="16"/>
  <c r="J157" i="16"/>
  <c r="J135" i="16"/>
  <c r="J98" i="16"/>
  <c r="J52" i="16"/>
  <c r="J215" i="16"/>
  <c r="J136" i="16"/>
  <c r="J53" i="16"/>
  <c r="J152" i="16"/>
  <c r="J96" i="16"/>
  <c r="J171" i="16"/>
  <c r="J151" i="16"/>
  <c r="J107" i="16"/>
  <c r="J95" i="16"/>
  <c r="J38" i="16"/>
  <c r="J214" i="16"/>
  <c r="J186" i="16"/>
  <c r="N215" i="16"/>
  <c r="N158" i="16"/>
  <c r="N136" i="16"/>
  <c r="N99" i="16"/>
  <c r="N53" i="16"/>
  <c r="N27" i="16"/>
  <c r="N172" i="16"/>
  <c r="N152" i="16"/>
  <c r="N108" i="16"/>
  <c r="N96" i="16"/>
  <c r="N39" i="16"/>
  <c r="N171" i="16"/>
  <c r="N157" i="16"/>
  <c r="N151" i="16"/>
  <c r="N135" i="16"/>
  <c r="N107" i="16"/>
  <c r="N98" i="16"/>
  <c r="N95" i="16"/>
  <c r="N52" i="16"/>
  <c r="N38" i="16"/>
  <c r="N214" i="16"/>
  <c r="N186" i="16"/>
  <c r="AT38" i="16"/>
  <c r="AT27" i="16"/>
  <c r="AT215" i="16"/>
  <c r="AT214" i="16"/>
  <c r="AT172" i="16"/>
  <c r="AT171" i="16"/>
  <c r="AT158" i="16"/>
  <c r="AT157" i="16"/>
  <c r="AT152" i="16"/>
  <c r="AT151" i="16"/>
  <c r="AT136" i="16"/>
  <c r="AT135" i="16"/>
  <c r="AT108" i="16"/>
  <c r="AT107" i="16"/>
  <c r="AT99" i="16"/>
  <c r="AT98" i="16"/>
  <c r="AT96" i="16"/>
  <c r="AT95" i="16"/>
  <c r="AT53" i="16"/>
  <c r="AT52" i="16"/>
  <c r="AT186" i="16"/>
  <c r="AX215" i="16"/>
  <c r="AX214" i="16"/>
  <c r="AX172" i="16"/>
  <c r="AX171" i="16"/>
  <c r="AX158" i="16"/>
  <c r="AX157" i="16"/>
  <c r="AX152" i="16"/>
  <c r="AX151" i="16"/>
  <c r="AX136" i="16"/>
  <c r="AX135" i="16"/>
  <c r="AX108" i="16"/>
  <c r="AX107" i="16"/>
  <c r="AX99" i="16"/>
  <c r="AX98" i="16"/>
  <c r="AX96" i="16"/>
  <c r="AX95" i="16"/>
  <c r="AX53" i="16"/>
  <c r="AX52" i="16"/>
  <c r="AX39" i="16"/>
  <c r="AX38" i="16"/>
  <c r="AX27" i="16"/>
  <c r="AX186" i="16"/>
  <c r="BM214" i="16"/>
  <c r="BM171" i="16"/>
  <c r="BM157" i="16"/>
  <c r="BM151" i="16"/>
  <c r="BM135" i="16"/>
  <c r="BM107" i="16"/>
  <c r="BM98" i="16"/>
  <c r="BM95" i="16"/>
  <c r="BM52" i="16"/>
  <c r="BM38" i="16"/>
  <c r="BM215" i="16"/>
  <c r="BM172" i="16"/>
  <c r="BM158" i="16"/>
  <c r="BM152" i="16"/>
  <c r="BM136" i="16"/>
  <c r="BM108" i="16"/>
  <c r="BM99" i="16"/>
  <c r="BM96" i="16"/>
  <c r="BM53" i="16"/>
  <c r="BM39" i="16"/>
  <c r="BM27" i="16"/>
  <c r="BM186" i="16"/>
  <c r="CD38" i="16"/>
  <c r="CD52" i="16"/>
  <c r="CD98" i="16"/>
  <c r="CD107" i="16"/>
  <c r="CD135" i="16"/>
  <c r="CD151" i="16"/>
  <c r="CD157" i="16"/>
  <c r="CD171" i="16"/>
  <c r="CD214" i="16"/>
  <c r="CD27" i="16"/>
  <c r="CD39" i="16"/>
  <c r="CD53" i="16"/>
  <c r="CD96" i="16"/>
  <c r="CD99" i="16"/>
  <c r="CD108" i="16"/>
  <c r="CD136" i="16"/>
  <c r="CD152" i="16"/>
  <c r="CD158" i="16"/>
  <c r="CD172" i="16"/>
  <c r="CD26" i="16"/>
  <c r="CH152" i="16"/>
  <c r="CH136" i="16"/>
  <c r="CH96" i="16"/>
  <c r="CH39" i="16"/>
  <c r="CH171" i="16"/>
  <c r="CH151" i="16"/>
  <c r="CH107" i="16"/>
  <c r="CH172" i="16"/>
  <c r="CH158" i="16"/>
  <c r="CH108" i="16"/>
  <c r="CH53" i="16"/>
  <c r="CH27" i="16"/>
  <c r="CH214" i="16"/>
  <c r="CH157" i="16"/>
  <c r="CH135" i="16"/>
  <c r="CH98" i="16"/>
  <c r="CH52" i="16"/>
  <c r="CH38" i="16"/>
  <c r="CH26" i="16"/>
  <c r="CY214" i="16"/>
  <c r="CY171" i="16"/>
  <c r="CY157" i="16"/>
  <c r="CX156" i="16" s="1"/>
  <c r="CY151" i="16"/>
  <c r="CY135" i="16"/>
  <c r="CY107" i="16"/>
  <c r="CY98" i="16"/>
  <c r="CX97" i="16" s="1"/>
  <c r="CY95" i="16"/>
  <c r="CY52" i="16"/>
  <c r="CY38" i="16"/>
  <c r="CY172" i="16"/>
  <c r="CY152" i="16"/>
  <c r="CY108" i="16"/>
  <c r="CY96" i="16"/>
  <c r="CY39" i="16"/>
  <c r="CY215" i="16"/>
  <c r="CY158" i="16"/>
  <c r="CY136" i="16"/>
  <c r="CY99" i="16"/>
  <c r="CY53" i="16"/>
  <c r="CY27" i="16"/>
  <c r="CY186" i="16"/>
  <c r="DC215" i="16"/>
  <c r="DC172" i="16"/>
  <c r="DC158" i="16"/>
  <c r="DC152" i="16"/>
  <c r="DC136" i="16"/>
  <c r="DC108" i="16"/>
  <c r="DC99" i="16"/>
  <c r="DC96" i="16"/>
  <c r="DC53" i="16"/>
  <c r="DC39" i="16"/>
  <c r="DC27" i="16"/>
  <c r="DC214" i="16"/>
  <c r="DC157" i="16"/>
  <c r="DB156" i="16" s="1"/>
  <c r="DC135" i="16"/>
  <c r="DB134" i="16" s="1"/>
  <c r="DC98" i="16"/>
  <c r="DB97" i="16" s="1"/>
  <c r="DC52" i="16"/>
  <c r="DC171" i="16"/>
  <c r="DB170" i="16" s="1"/>
  <c r="DC151" i="16"/>
  <c r="DC107" i="16"/>
  <c r="DC95" i="16"/>
  <c r="DB94" i="16" s="1"/>
  <c r="DC38" i="16"/>
  <c r="DC186" i="16"/>
  <c r="DG214" i="16"/>
  <c r="DG171" i="16"/>
  <c r="DG157" i="16"/>
  <c r="DF156" i="16" s="1"/>
  <c r="DG151" i="16"/>
  <c r="DG135" i="16"/>
  <c r="DG107" i="16"/>
  <c r="DG98" i="16"/>
  <c r="DG95" i="16"/>
  <c r="DF94" i="16" s="1"/>
  <c r="DG52" i="16"/>
  <c r="DG38" i="16"/>
  <c r="DF37" i="16" s="1"/>
  <c r="DG215" i="16"/>
  <c r="DG158" i="16"/>
  <c r="DG136" i="16"/>
  <c r="DG99" i="16"/>
  <c r="DG53" i="16"/>
  <c r="DG27" i="16"/>
  <c r="DG172" i="16"/>
  <c r="DG152" i="16"/>
  <c r="DG108" i="16"/>
  <c r="DG96" i="16"/>
  <c r="DG39" i="16"/>
  <c r="DG186" i="16"/>
  <c r="DK215" i="16"/>
  <c r="DK172" i="16"/>
  <c r="DK152" i="16"/>
  <c r="DK136" i="16"/>
  <c r="DK108" i="16"/>
  <c r="DK99" i="16"/>
  <c r="DK96" i="16"/>
  <c r="DK53" i="16"/>
  <c r="DK39" i="16"/>
  <c r="DK27" i="16"/>
  <c r="DK214" i="16"/>
  <c r="DJ213" i="16" s="1"/>
  <c r="DK151" i="16"/>
  <c r="DK107" i="16"/>
  <c r="DJ106" i="16" s="1"/>
  <c r="DK95" i="16"/>
  <c r="DJ94" i="16" s="1"/>
  <c r="DK38" i="16"/>
  <c r="DK171" i="16"/>
  <c r="DJ170" i="16" s="1"/>
  <c r="DK135" i="16"/>
  <c r="DJ134" i="16" s="1"/>
  <c r="DK98" i="16"/>
  <c r="DJ97" i="16" s="1"/>
  <c r="DK52" i="16"/>
  <c r="DJ51" i="16" s="1"/>
  <c r="DK186" i="16"/>
  <c r="DQ172" i="16"/>
  <c r="DQ158" i="16"/>
  <c r="DQ152" i="16"/>
  <c r="DQ136" i="16"/>
  <c r="DQ108" i="16"/>
  <c r="DQ99" i="16"/>
  <c r="DQ53" i="16"/>
  <c r="DQ39" i="16"/>
  <c r="DQ98" i="16"/>
  <c r="DQ214" i="16"/>
  <c r="DQ171" i="16"/>
  <c r="DQ157" i="16"/>
  <c r="DQ151" i="16"/>
  <c r="DQ135" i="16"/>
  <c r="DQ107" i="16"/>
  <c r="DQ52" i="16"/>
  <c r="DQ38" i="16"/>
  <c r="DQ186" i="16"/>
  <c r="EA214" i="16"/>
  <c r="EA171" i="16"/>
  <c r="EA157" i="16"/>
  <c r="EA151" i="16"/>
  <c r="EA215" i="16"/>
  <c r="EA158" i="16"/>
  <c r="EA136" i="16"/>
  <c r="EA108" i="16"/>
  <c r="EA99" i="16"/>
  <c r="EA96" i="16"/>
  <c r="EA53" i="16"/>
  <c r="EA39" i="16"/>
  <c r="EA27" i="16"/>
  <c r="EA172" i="16"/>
  <c r="EA152" i="16"/>
  <c r="EA135" i="16"/>
  <c r="EA107" i="16"/>
  <c r="EA98" i="16"/>
  <c r="EA95" i="16"/>
  <c r="EA52" i="16"/>
  <c r="EA38" i="16"/>
  <c r="EA186" i="16"/>
  <c r="L215" i="16"/>
  <c r="L158" i="16"/>
  <c r="L136" i="16"/>
  <c r="L99" i="16"/>
  <c r="L53" i="16"/>
  <c r="L172" i="16"/>
  <c r="L152" i="16"/>
  <c r="L108" i="16"/>
  <c r="L96" i="16"/>
  <c r="L27" i="16"/>
  <c r="L214" i="16"/>
  <c r="L171" i="16"/>
  <c r="L157" i="16"/>
  <c r="L151" i="16"/>
  <c r="L135" i="16"/>
  <c r="L107" i="16"/>
  <c r="L98" i="16"/>
  <c r="L95" i="16"/>
  <c r="L52" i="16"/>
  <c r="L38" i="16"/>
  <c r="L186" i="16"/>
  <c r="CF171" i="16"/>
  <c r="CF95" i="16"/>
  <c r="CF172" i="16"/>
  <c r="CF158" i="16"/>
  <c r="CF108" i="16"/>
  <c r="CF53" i="16"/>
  <c r="CF214" i="16"/>
  <c r="CF157" i="16"/>
  <c r="CF135" i="16"/>
  <c r="CF98" i="16"/>
  <c r="CF52" i="16"/>
  <c r="CF26" i="16"/>
  <c r="CF136" i="16"/>
  <c r="CF99" i="16"/>
  <c r="CF96" i="16"/>
  <c r="CF27" i="16"/>
  <c r="DS26" i="16"/>
  <c r="DV26" i="16" s="1"/>
  <c r="DX26" i="16" s="1"/>
  <c r="DS171" i="16"/>
  <c r="DS151" i="16"/>
  <c r="DS107" i="16"/>
  <c r="DS52" i="16"/>
  <c r="DS172" i="16"/>
  <c r="DS158" i="16"/>
  <c r="DS152" i="16"/>
  <c r="DS136" i="16"/>
  <c r="DS108" i="16"/>
  <c r="DS53" i="16"/>
  <c r="DS39" i="16"/>
  <c r="DS27" i="16"/>
  <c r="DV27" i="16" s="1"/>
  <c r="DX27" i="16" s="1"/>
  <c r="DS214" i="16"/>
  <c r="DS157" i="16"/>
  <c r="DS135" i="16"/>
  <c r="DS95" i="16"/>
  <c r="DV95" i="16" s="1"/>
  <c r="DX95" i="16" s="1"/>
  <c r="DS38" i="16"/>
  <c r="DS96" i="16"/>
  <c r="DV96" i="16" s="1"/>
  <c r="DX96" i="16" s="1"/>
  <c r="DS186" i="16"/>
  <c r="CD14" i="16"/>
  <c r="L14" i="16"/>
  <c r="J18" i="16"/>
  <c r="N13" i="16"/>
  <c r="J13" i="16"/>
  <c r="L17" i="16"/>
  <c r="AH14" i="16"/>
  <c r="AL14" i="16"/>
  <c r="AN14" i="16"/>
  <c r="AB14" i="16"/>
  <c r="AN18" i="16"/>
  <c r="AB22" i="16"/>
  <c r="Z22" i="16"/>
  <c r="AL26" i="16"/>
  <c r="AN26" i="16"/>
  <c r="V26" i="16"/>
  <c r="V30" i="16"/>
  <c r="AN34" i="16"/>
  <c r="AH38" i="16"/>
  <c r="AL38" i="16"/>
  <c r="AN38" i="16"/>
  <c r="Z38" i="16"/>
  <c r="AH39" i="16"/>
  <c r="AL39" i="16"/>
  <c r="AN39" i="16"/>
  <c r="AB39" i="16"/>
  <c r="V39" i="16"/>
  <c r="AN40" i="16"/>
  <c r="AH44" i="16"/>
  <c r="AN48" i="16"/>
  <c r="AH52" i="16"/>
  <c r="AL52" i="16"/>
  <c r="AN52" i="16"/>
  <c r="V52" i="16"/>
  <c r="AH53" i="16"/>
  <c r="AL53" i="16"/>
  <c r="AN53" i="16"/>
  <c r="AB53" i="16"/>
  <c r="Z53" i="16"/>
  <c r="AH54" i="16"/>
  <c r="AL54" i="16"/>
  <c r="AB54" i="16"/>
  <c r="X54" i="16"/>
  <c r="AH60" i="16"/>
  <c r="AH62" i="16"/>
  <c r="AL62" i="16"/>
  <c r="AB62" i="16"/>
  <c r="AH70" i="16"/>
  <c r="AL70" i="16"/>
  <c r="AB70" i="16"/>
  <c r="X70" i="16"/>
  <c r="AH79" i="16"/>
  <c r="AL79" i="16"/>
  <c r="AB79" i="16"/>
  <c r="AJ87" i="16"/>
  <c r="Z87" i="16"/>
  <c r="AN91" i="16"/>
  <c r="AB93" i="16"/>
  <c r="AL95" i="16"/>
  <c r="AN95" i="16"/>
  <c r="Z95" i="16"/>
  <c r="AH96" i="16"/>
  <c r="AL96" i="16"/>
  <c r="AN96" i="16"/>
  <c r="Z96" i="16"/>
  <c r="AB96" i="16"/>
  <c r="V103" i="16"/>
  <c r="AH107" i="16"/>
  <c r="AL107" i="16"/>
  <c r="AN107" i="16"/>
  <c r="Z107" i="16"/>
  <c r="AH108" i="16"/>
  <c r="AJ108" i="16"/>
  <c r="AB108" i="16"/>
  <c r="AN108" i="16"/>
  <c r="V108" i="16"/>
  <c r="V109" i="16"/>
  <c r="AH113" i="16"/>
  <c r="AN113" i="16"/>
  <c r="Z113" i="16"/>
  <c r="V117" i="16"/>
  <c r="Z128" i="16"/>
  <c r="AB132" i="16"/>
  <c r="AN138" i="16"/>
  <c r="V142" i="16"/>
  <c r="AN146" i="16"/>
  <c r="AH157" i="16"/>
  <c r="AL157" i="16"/>
  <c r="AN157" i="16"/>
  <c r="V157" i="16"/>
  <c r="AJ158" i="16"/>
  <c r="AL158" i="16"/>
  <c r="AN158" i="16"/>
  <c r="AB158" i="16"/>
  <c r="Z158" i="16"/>
  <c r="AB159" i="16"/>
  <c r="AH163" i="16"/>
  <c r="AJ163" i="16"/>
  <c r="AB163" i="16"/>
  <c r="AH167" i="16"/>
  <c r="AL167" i="16"/>
  <c r="AN167" i="16"/>
  <c r="V167" i="16"/>
  <c r="AL171" i="16"/>
  <c r="AN171" i="16"/>
  <c r="AB171" i="16"/>
  <c r="Z171" i="16"/>
  <c r="AH172" i="16"/>
  <c r="AJ172" i="16"/>
  <c r="AL172" i="16"/>
  <c r="AB172" i="16"/>
  <c r="V172" i="16"/>
  <c r="AL173" i="16"/>
  <c r="Z173" i="16"/>
  <c r="V173" i="16"/>
  <c r="V179" i="16"/>
  <c r="Z183" i="16"/>
  <c r="V183" i="16"/>
  <c r="V188" i="16"/>
  <c r="AJ199" i="16"/>
  <c r="V199" i="16"/>
  <c r="AH207" i="16"/>
  <c r="AB207" i="16"/>
  <c r="AJ215" i="16"/>
  <c r="AL215" i="16"/>
  <c r="AN215" i="16"/>
  <c r="AB215" i="16"/>
  <c r="AL217" i="16"/>
  <c r="AB217" i="16"/>
  <c r="AB219" i="16"/>
  <c r="AH221" i="16"/>
  <c r="X221" i="16"/>
  <c r="AN13" i="16"/>
  <c r="AB13" i="16"/>
  <c r="Z15" i="16"/>
  <c r="AH17" i="16"/>
  <c r="AL17" i="16"/>
  <c r="V17" i="16"/>
  <c r="X17" i="16"/>
  <c r="AB19" i="16"/>
  <c r="AH21" i="16"/>
  <c r="AN21" i="16"/>
  <c r="AN23" i="16"/>
  <c r="AH29" i="16"/>
  <c r="AL29" i="16"/>
  <c r="AB29" i="16"/>
  <c r="Z29" i="16"/>
  <c r="V29" i="16"/>
  <c r="AN31" i="16"/>
  <c r="AN33" i="16"/>
  <c r="Z35" i="16"/>
  <c r="V35" i="16"/>
  <c r="AB41" i="16"/>
  <c r="AL43" i="16"/>
  <c r="AN43" i="16"/>
  <c r="AB43" i="16"/>
  <c r="V43" i="16"/>
  <c r="X43" i="16"/>
  <c r="AL45" i="16"/>
  <c r="AB45" i="16"/>
  <c r="AH47" i="16"/>
  <c r="AL57" i="16"/>
  <c r="AB57" i="16"/>
  <c r="Z57" i="16"/>
  <c r="AN59" i="16"/>
  <c r="AH61" i="16"/>
  <c r="AN61" i="16"/>
  <c r="AB61" i="16"/>
  <c r="X61" i="16"/>
  <c r="V61" i="16"/>
  <c r="AN63" i="16"/>
  <c r="Z63" i="16"/>
  <c r="AL65" i="16"/>
  <c r="AB65" i="16"/>
  <c r="Z65" i="16"/>
  <c r="Z67" i="16"/>
  <c r="V67" i="16"/>
  <c r="AH69" i="16"/>
  <c r="AN69" i="16"/>
  <c r="AB69" i="16"/>
  <c r="V69" i="16"/>
  <c r="AL74" i="16"/>
  <c r="AB74" i="16"/>
  <c r="Z74" i="16"/>
  <c r="V76" i="16"/>
  <c r="AH78" i="16"/>
  <c r="AN78" i="16"/>
  <c r="V78" i="16"/>
  <c r="AH80" i="16"/>
  <c r="Z80" i="16"/>
  <c r="AH82" i="16"/>
  <c r="AL82" i="16"/>
  <c r="AN82" i="16"/>
  <c r="AB82" i="16"/>
  <c r="Z82" i="16"/>
  <c r="Z88" i="16"/>
  <c r="AL90" i="16"/>
  <c r="AN90" i="16"/>
  <c r="Z90" i="16"/>
  <c r="AJ92" i="16"/>
  <c r="AH98" i="16"/>
  <c r="AL98" i="16"/>
  <c r="AN98" i="16"/>
  <c r="Z98" i="16"/>
  <c r="AL99" i="16"/>
  <c r="AN99" i="16"/>
  <c r="AB99" i="16"/>
  <c r="V99" i="16"/>
  <c r="AN100" i="16"/>
  <c r="AH102" i="16"/>
  <c r="AB102" i="16"/>
  <c r="V102" i="16"/>
  <c r="AH112" i="16"/>
  <c r="AL112" i="16"/>
  <c r="AJ112" i="16"/>
  <c r="AB112" i="16"/>
  <c r="V112" i="16"/>
  <c r="AN116" i="16"/>
  <c r="X116" i="16"/>
  <c r="AH120" i="16"/>
  <c r="AJ120" i="16"/>
  <c r="AB120" i="16"/>
  <c r="V120" i="16"/>
  <c r="X120" i="16"/>
  <c r="V124" i="16"/>
  <c r="X124" i="16"/>
  <c r="AH125" i="16"/>
  <c r="AO125" i="16" s="1"/>
  <c r="AQ125" i="16" s="1"/>
  <c r="AH127" i="16"/>
  <c r="AB127" i="16"/>
  <c r="AN127" i="16"/>
  <c r="X127" i="16"/>
  <c r="V131" i="16"/>
  <c r="X131" i="16"/>
  <c r="AH135" i="16"/>
  <c r="AL135" i="16"/>
  <c r="AN135" i="16"/>
  <c r="Z135" i="16"/>
  <c r="AH136" i="16"/>
  <c r="AJ136" i="16"/>
  <c r="AB136" i="16"/>
  <c r="V136" i="16"/>
  <c r="X136" i="16"/>
  <c r="AH137" i="16"/>
  <c r="AL137" i="16"/>
  <c r="AB137" i="16"/>
  <c r="Z137" i="16"/>
  <c r="V137" i="16"/>
  <c r="AH141" i="16"/>
  <c r="AN141" i="16"/>
  <c r="V143" i="16"/>
  <c r="AH145" i="16"/>
  <c r="AL145" i="16"/>
  <c r="AB145" i="16"/>
  <c r="Z145" i="16"/>
  <c r="V145" i="16"/>
  <c r="AN147" i="16"/>
  <c r="Z147" i="16"/>
  <c r="AN149" i="16"/>
  <c r="AH151" i="16"/>
  <c r="AL151" i="16"/>
  <c r="V151" i="16"/>
  <c r="X151" i="16"/>
  <c r="AH152" i="16"/>
  <c r="AL152" i="16"/>
  <c r="AN152" i="16"/>
  <c r="Z152" i="16"/>
  <c r="AB154" i="16"/>
  <c r="AH162" i="16"/>
  <c r="AJ162" i="16"/>
  <c r="AL162" i="16"/>
  <c r="AN162" i="16"/>
  <c r="AB162" i="16"/>
  <c r="Z162" i="16"/>
  <c r="V162" i="16"/>
  <c r="V164" i="16"/>
  <c r="AB166" i="16"/>
  <c r="V166" i="16"/>
  <c r="AH168" i="16"/>
  <c r="AN168" i="16"/>
  <c r="AB168" i="16"/>
  <c r="AJ176" i="16"/>
  <c r="AB176" i="16"/>
  <c r="Z176" i="16"/>
  <c r="D176" i="16"/>
  <c r="AH178" i="16"/>
  <c r="AJ178" i="16"/>
  <c r="AL178" i="16"/>
  <c r="V178" i="16"/>
  <c r="AH182" i="16"/>
  <c r="AJ182" i="16"/>
  <c r="AL182" i="16"/>
  <c r="AN182" i="16"/>
  <c r="AB182" i="16"/>
  <c r="Z182" i="16"/>
  <c r="X187" i="16"/>
  <c r="AH191" i="16"/>
  <c r="AB191" i="16"/>
  <c r="X191" i="16"/>
  <c r="AJ193" i="16"/>
  <c r="AJ195" i="16"/>
  <c r="AL198" i="16"/>
  <c r="AN198" i="16"/>
  <c r="AJ202" i="16"/>
  <c r="AH204" i="16"/>
  <c r="AJ204" i="16"/>
  <c r="V204" i="16"/>
  <c r="AH208" i="16"/>
  <c r="AJ208" i="16"/>
  <c r="Z208" i="16"/>
  <c r="AB212" i="16"/>
  <c r="AL214" i="16"/>
  <c r="AN214" i="16"/>
  <c r="Z214" i="16"/>
  <c r="AH218" i="16"/>
  <c r="AL218" i="16"/>
  <c r="X218" i="16"/>
  <c r="H15" i="16"/>
  <c r="CW15" i="16"/>
  <c r="DE15" i="16"/>
  <c r="DS15" i="16"/>
  <c r="DI15" i="16"/>
  <c r="DK15" i="16"/>
  <c r="AN15" i="16"/>
  <c r="DC18" i="16"/>
  <c r="DI18" i="16"/>
  <c r="DQ18" i="16"/>
  <c r="DG18" i="16"/>
  <c r="EC18" i="16"/>
  <c r="BS18" i="16"/>
  <c r="AX18" i="16"/>
  <c r="DC20" i="16"/>
  <c r="DI20" i="16"/>
  <c r="DU20" i="16"/>
  <c r="EA20" i="16"/>
  <c r="EC20" i="16"/>
  <c r="N21" i="16"/>
  <c r="F21" i="16"/>
  <c r="CD21" i="16"/>
  <c r="CW21" i="16"/>
  <c r="CY21" i="16"/>
  <c r="DG21" i="16"/>
  <c r="EA21" i="16"/>
  <c r="EC21" i="16"/>
  <c r="BM21" i="16"/>
  <c r="DI21" i="16"/>
  <c r="DU21" i="16"/>
  <c r="AV21" i="16"/>
  <c r="AZ21" i="16"/>
  <c r="DI26" i="16"/>
  <c r="DH25" i="16" s="1"/>
  <c r="P26" i="16"/>
  <c r="AV26" i="16"/>
  <c r="AJ26" i="16"/>
  <c r="L26" i="16"/>
  <c r="DE28" i="16"/>
  <c r="CY28" i="16"/>
  <c r="DA28" i="16"/>
  <c r="DG28" i="16"/>
  <c r="DI28" i="16"/>
  <c r="P29" i="16"/>
  <c r="D29" i="16"/>
  <c r="CF29" i="16"/>
  <c r="CD29" i="16"/>
  <c r="DA29" i="16"/>
  <c r="DU29" i="16"/>
  <c r="CW29" i="16"/>
  <c r="DC29" i="16"/>
  <c r="DK29" i="16"/>
  <c r="DS29" i="16"/>
  <c r="BM29" i="16"/>
  <c r="AV29" i="16"/>
  <c r="P30" i="16"/>
  <c r="F30" i="16"/>
  <c r="CW30" i="16"/>
  <c r="DC30" i="16"/>
  <c r="EA30" i="16"/>
  <c r="CY30" i="16"/>
  <c r="DA30" i="16"/>
  <c r="DG30" i="16"/>
  <c r="DI30" i="16"/>
  <c r="EC30" i="16"/>
  <c r="DU30" i="16"/>
  <c r="AX30" i="16"/>
  <c r="L30" i="16"/>
  <c r="F33" i="16"/>
  <c r="CH33" i="16"/>
  <c r="CW33" i="16"/>
  <c r="CY33" i="16"/>
  <c r="DA33" i="16"/>
  <c r="DG33" i="16"/>
  <c r="EC33" i="16"/>
  <c r="DU33" i="16"/>
  <c r="DE33" i="16"/>
  <c r="DQ33" i="16"/>
  <c r="DS33" i="16"/>
  <c r="BM33" i="16"/>
  <c r="AZ33" i="16"/>
  <c r="AT33" i="16"/>
  <c r="L33" i="16"/>
  <c r="J33" i="16"/>
  <c r="DE36" i="16"/>
  <c r="DK36" i="16"/>
  <c r="DQ36" i="16"/>
  <c r="DA36" i="16"/>
  <c r="DU36" i="16"/>
  <c r="H38" i="16"/>
  <c r="D38" i="16"/>
  <c r="X38" i="16"/>
  <c r="F43" i="16"/>
  <c r="CF43" i="16"/>
  <c r="DE43" i="16"/>
  <c r="DK43" i="16"/>
  <c r="EA43" i="16"/>
  <c r="DQ43" i="16"/>
  <c r="DS43" i="16"/>
  <c r="DA43" i="16"/>
  <c r="DG43" i="16"/>
  <c r="AT43" i="16"/>
  <c r="P44" i="16"/>
  <c r="CD44" i="16"/>
  <c r="CY44" i="16"/>
  <c r="DG44" i="16"/>
  <c r="EC44" i="16"/>
  <c r="EA44" i="16"/>
  <c r="DS44" i="16"/>
  <c r="BS44" i="16"/>
  <c r="AX44" i="16"/>
  <c r="H54" i="16"/>
  <c r="DE54" i="16"/>
  <c r="DK54" i="16"/>
  <c r="DQ54" i="16"/>
  <c r="BS54" i="16"/>
  <c r="CH54" i="16"/>
  <c r="CY54" i="16"/>
  <c r="DG54" i="16"/>
  <c r="EC54" i="16"/>
  <c r="AV54" i="16"/>
  <c r="N54" i="16"/>
  <c r="DC56" i="16"/>
  <c r="DE56" i="16"/>
  <c r="DS56" i="16"/>
  <c r="CW56" i="16"/>
  <c r="CY56" i="16"/>
  <c r="DG56" i="16"/>
  <c r="EC56" i="16"/>
  <c r="DU56" i="16"/>
  <c r="D57" i="16"/>
  <c r="CF57" i="16"/>
  <c r="CY57" i="16"/>
  <c r="EC57" i="16"/>
  <c r="DU57" i="16"/>
  <c r="DE57" i="16"/>
  <c r="EA57" i="16"/>
  <c r="AT57" i="16"/>
  <c r="J57" i="16"/>
  <c r="AV57" i="16"/>
  <c r="H61" i="16"/>
  <c r="F61" i="16"/>
  <c r="CD61" i="16"/>
  <c r="CW61" i="16"/>
  <c r="DA61" i="16"/>
  <c r="DG61" i="16"/>
  <c r="EC61" i="16"/>
  <c r="DU61" i="16"/>
  <c r="BM61" i="16"/>
  <c r="DC61" i="16"/>
  <c r="DE61" i="16"/>
  <c r="DK61" i="16"/>
  <c r="DQ61" i="16"/>
  <c r="DS61" i="16"/>
  <c r="AZ61" i="16"/>
  <c r="AX61" i="16"/>
  <c r="L61" i="16"/>
  <c r="H62" i="16"/>
  <c r="CW62" i="16"/>
  <c r="DK62" i="16"/>
  <c r="EA62" i="16"/>
  <c r="ED62" i="16" s="1"/>
  <c r="EF62" i="16" s="1"/>
  <c r="CD62" i="16"/>
  <c r="CH62" i="16"/>
  <c r="DG62" i="16"/>
  <c r="DI62" i="16"/>
  <c r="DU62" i="16"/>
  <c r="BS62" i="16"/>
  <c r="N62" i="16"/>
  <c r="DC64" i="16"/>
  <c r="DE64" i="16"/>
  <c r="DS64" i="16"/>
  <c r="CW64" i="16"/>
  <c r="DG64" i="16"/>
  <c r="DI64" i="16"/>
  <c r="DU64" i="16"/>
  <c r="D65" i="16"/>
  <c r="P65" i="16"/>
  <c r="CH65" i="16"/>
  <c r="CY65" i="16"/>
  <c r="DA65" i="16"/>
  <c r="DG65" i="16"/>
  <c r="DI65" i="16"/>
  <c r="DU65" i="16"/>
  <c r="DE65" i="16"/>
  <c r="DK65" i="16"/>
  <c r="EA65" i="16"/>
  <c r="ED65" i="16" s="1"/>
  <c r="EF65" i="16" s="1"/>
  <c r="DQ65" i="16"/>
  <c r="DS65" i="16"/>
  <c r="AT65" i="16"/>
  <c r="J65" i="16"/>
  <c r="AV65" i="16"/>
  <c r="H66" i="16"/>
  <c r="DC66" i="16"/>
  <c r="DE66" i="16"/>
  <c r="DK66" i="16"/>
  <c r="DQ66" i="16"/>
  <c r="EC66" i="16"/>
  <c r="DU66" i="16"/>
  <c r="BM66" i="16"/>
  <c r="AV66" i="16"/>
  <c r="AZ66" i="16"/>
  <c r="J66" i="16"/>
  <c r="DA67" i="16"/>
  <c r="DI67" i="16"/>
  <c r="EC67" i="16"/>
  <c r="DU67" i="16"/>
  <c r="DC67" i="16"/>
  <c r="EA67" i="16"/>
  <c r="DQ67" i="16"/>
  <c r="DS67" i="16"/>
  <c r="L67" i="16"/>
  <c r="EA68" i="16"/>
  <c r="ED68" i="16" s="1"/>
  <c r="EF68" i="16" s="1"/>
  <c r="DS68" i="16"/>
  <c r="CW68" i="16"/>
  <c r="DG68" i="16"/>
  <c r="DI68" i="16"/>
  <c r="DC72" i="16"/>
  <c r="DK72" i="16"/>
  <c r="CW72" i="16"/>
  <c r="CY72" i="16"/>
  <c r="DA72" i="16"/>
  <c r="DG72" i="16"/>
  <c r="EC72" i="16"/>
  <c r="BM72" i="16"/>
  <c r="H74" i="16"/>
  <c r="D74" i="16"/>
  <c r="P74" i="16"/>
  <c r="CF74" i="16"/>
  <c r="CD74" i="16"/>
  <c r="CH74" i="16"/>
  <c r="CY74" i="16"/>
  <c r="DG74" i="16"/>
  <c r="DI74" i="16"/>
  <c r="EC74" i="16"/>
  <c r="DU74" i="16"/>
  <c r="DE74" i="16"/>
  <c r="EA74" i="16"/>
  <c r="DQ74" i="16"/>
  <c r="BS74" i="16"/>
  <c r="AT74" i="16"/>
  <c r="J74" i="16"/>
  <c r="AV74" i="16"/>
  <c r="CW76" i="16"/>
  <c r="CY76" i="16"/>
  <c r="DI76" i="16"/>
  <c r="DC76" i="16"/>
  <c r="DK76" i="16"/>
  <c r="DQ76" i="16"/>
  <c r="DS76" i="16"/>
  <c r="DC79" i="16"/>
  <c r="DK79" i="16"/>
  <c r="EA79" i="16"/>
  <c r="DQ79" i="16"/>
  <c r="BS79" i="16"/>
  <c r="CD79" i="16"/>
  <c r="CH79" i="16"/>
  <c r="DA79" i="16"/>
  <c r="DG79" i="16"/>
  <c r="DI79" i="16"/>
  <c r="EC79" i="16"/>
  <c r="DU79" i="16"/>
  <c r="AV79" i="16"/>
  <c r="D81" i="16"/>
  <c r="DE81" i="16"/>
  <c r="DQ81" i="16"/>
  <c r="DS81" i="16"/>
  <c r="CW81" i="16"/>
  <c r="DA81" i="16"/>
  <c r="DG81" i="16"/>
  <c r="DI81" i="16"/>
  <c r="EC81" i="16"/>
  <c r="DU81" i="16"/>
  <c r="D82" i="16"/>
  <c r="CD82" i="16"/>
  <c r="CH82" i="16"/>
  <c r="CY82" i="16"/>
  <c r="DA82" i="16"/>
  <c r="DG82" i="16"/>
  <c r="EC82" i="16"/>
  <c r="DE82" i="16"/>
  <c r="DK82" i="16"/>
  <c r="DQ82" i="16"/>
  <c r="DS82" i="16"/>
  <c r="BS82" i="16"/>
  <c r="AT82" i="16"/>
  <c r="L82" i="16"/>
  <c r="AV82" i="16"/>
  <c r="F83" i="16"/>
  <c r="CW83" i="16"/>
  <c r="DC83" i="16"/>
  <c r="DE83" i="16"/>
  <c r="DK83" i="16"/>
  <c r="EA83" i="16"/>
  <c r="DQ83" i="16"/>
  <c r="DA83" i="16"/>
  <c r="DI83" i="16"/>
  <c r="EC83" i="16"/>
  <c r="DU83" i="16"/>
  <c r="AZ83" i="16"/>
  <c r="AT83" i="16"/>
  <c r="AX83" i="16"/>
  <c r="L83" i="16"/>
  <c r="DK89" i="16"/>
  <c r="EA89" i="16"/>
  <c r="DQ89" i="16"/>
  <c r="CW89" i="16"/>
  <c r="CY89" i="16"/>
  <c r="DA89" i="16"/>
  <c r="EC89" i="16"/>
  <c r="CF93" i="16"/>
  <c r="DE93" i="16"/>
  <c r="EA93" i="16"/>
  <c r="DS93" i="16"/>
  <c r="DA93" i="16"/>
  <c r="EC93" i="16"/>
  <c r="DU93" i="16"/>
  <c r="P96" i="16"/>
  <c r="F96" i="16"/>
  <c r="H96" i="16"/>
  <c r="V96" i="16"/>
  <c r="F100" i="16"/>
  <c r="CW100" i="16"/>
  <c r="DA100" i="16"/>
  <c r="DG100" i="16"/>
  <c r="EC100" i="16"/>
  <c r="DC100" i="16"/>
  <c r="DK100" i="16"/>
  <c r="DQ100" i="16"/>
  <c r="AT100" i="16"/>
  <c r="L100" i="16"/>
  <c r="P102" i="16"/>
  <c r="F102" i="16"/>
  <c r="CD102" i="16"/>
  <c r="CH102" i="16"/>
  <c r="CW102" i="16"/>
  <c r="DG102" i="16"/>
  <c r="DI102" i="16"/>
  <c r="EC102" i="16"/>
  <c r="DU102" i="16"/>
  <c r="DC102" i="16"/>
  <c r="DE102" i="16"/>
  <c r="EA102" i="16"/>
  <c r="DQ102" i="16"/>
  <c r="DS102" i="16"/>
  <c r="BS102" i="16"/>
  <c r="BM102" i="16"/>
  <c r="AZ102" i="16"/>
  <c r="AX102" i="16"/>
  <c r="N102" i="16"/>
  <c r="L102" i="16"/>
  <c r="J102" i="16"/>
  <c r="P103" i="16"/>
  <c r="CF103" i="16"/>
  <c r="DC103" i="16"/>
  <c r="DE103" i="16"/>
  <c r="DK103" i="16"/>
  <c r="EA103" i="16"/>
  <c r="DQ103" i="16"/>
  <c r="DS103" i="16"/>
  <c r="CW103" i="16"/>
  <c r="DG103" i="16"/>
  <c r="DI103" i="16"/>
  <c r="EC103" i="16"/>
  <c r="AT103" i="16"/>
  <c r="BA103" i="16" s="1"/>
  <c r="BC103" i="16" s="1"/>
  <c r="P104" i="16"/>
  <c r="CW104" i="16"/>
  <c r="CY104" i="16"/>
  <c r="DA104" i="16"/>
  <c r="DG104" i="16"/>
  <c r="EC104" i="16"/>
  <c r="DU104" i="16"/>
  <c r="DE104" i="16"/>
  <c r="DK104" i="16"/>
  <c r="EA104" i="16"/>
  <c r="L104" i="16"/>
  <c r="J104" i="16"/>
  <c r="DE105" i="16"/>
  <c r="DK105" i="16"/>
  <c r="DQ105" i="16"/>
  <c r="DS105" i="16"/>
  <c r="CY105" i="16"/>
  <c r="DA105" i="16"/>
  <c r="DG105" i="16"/>
  <c r="DI105" i="16"/>
  <c r="P107" i="16"/>
  <c r="D107" i="16"/>
  <c r="P108" i="16"/>
  <c r="F108" i="16"/>
  <c r="P109" i="16"/>
  <c r="F109" i="16"/>
  <c r="CW109" i="16"/>
  <c r="CY109" i="16"/>
  <c r="DA109" i="16"/>
  <c r="EC109" i="16"/>
  <c r="DE109" i="16"/>
  <c r="DK109" i="16"/>
  <c r="EA109" i="16"/>
  <c r="DQ109" i="16"/>
  <c r="DS109" i="16"/>
  <c r="AX109" i="16"/>
  <c r="L109" i="16"/>
  <c r="CY111" i="16"/>
  <c r="DI111" i="16"/>
  <c r="EC111" i="16"/>
  <c r="DU111" i="16"/>
  <c r="DC111" i="16"/>
  <c r="DQ111" i="16"/>
  <c r="DC114" i="16"/>
  <c r="DK114" i="16"/>
  <c r="EA114" i="16"/>
  <c r="CY114" i="16"/>
  <c r="DA114" i="16"/>
  <c r="DG114" i="16"/>
  <c r="DI114" i="16"/>
  <c r="EC114" i="16"/>
  <c r="DU114" i="16"/>
  <c r="AX114" i="16"/>
  <c r="F116" i="16"/>
  <c r="H116" i="16"/>
  <c r="CH116" i="16"/>
  <c r="DC116" i="16"/>
  <c r="DE116" i="16"/>
  <c r="DK116" i="16"/>
  <c r="DQ116" i="16"/>
  <c r="DS116" i="16"/>
  <c r="CW116" i="16"/>
  <c r="DA116" i="16"/>
  <c r="EC116" i="16"/>
  <c r="DU116" i="16"/>
  <c r="BM116" i="16"/>
  <c r="BS116" i="16"/>
  <c r="AZ116" i="16"/>
  <c r="AT116" i="16"/>
  <c r="AX116" i="16"/>
  <c r="N116" i="16"/>
  <c r="L116" i="16"/>
  <c r="J116" i="16"/>
  <c r="P117" i="16"/>
  <c r="F117" i="16"/>
  <c r="CW117" i="16"/>
  <c r="CY117" i="16"/>
  <c r="DG117" i="16"/>
  <c r="EC117" i="16"/>
  <c r="DC117" i="16"/>
  <c r="DK117" i="16"/>
  <c r="EA117" i="16"/>
  <c r="DQ117" i="16"/>
  <c r="AX117" i="16"/>
  <c r="L117" i="16"/>
  <c r="F118" i="16"/>
  <c r="CW118" i="16"/>
  <c r="DC118" i="16"/>
  <c r="DE118" i="16"/>
  <c r="DK118" i="16"/>
  <c r="EA118" i="16"/>
  <c r="DQ118" i="16"/>
  <c r="DA118" i="16"/>
  <c r="DI118" i="16"/>
  <c r="DU118" i="16"/>
  <c r="AT118" i="16"/>
  <c r="BA118" i="16" s="1"/>
  <c r="BC118" i="16" s="1"/>
  <c r="DG119" i="16"/>
  <c r="DI119" i="16"/>
  <c r="EC119" i="16"/>
  <c r="DU119" i="16"/>
  <c r="DC119" i="16"/>
  <c r="DE119" i="16"/>
  <c r="DS119" i="16"/>
  <c r="P120" i="16"/>
  <c r="D120" i="16"/>
  <c r="CF120" i="16"/>
  <c r="CD120" i="16"/>
  <c r="CH120" i="16"/>
  <c r="DC120" i="16"/>
  <c r="DE120" i="16"/>
  <c r="DK120" i="16"/>
  <c r="EA120" i="16"/>
  <c r="ED120" i="16" s="1"/>
  <c r="EF120" i="16" s="1"/>
  <c r="DS120" i="16"/>
  <c r="DG120" i="16"/>
  <c r="DI120" i="16"/>
  <c r="DU120" i="16"/>
  <c r="AZ120" i="16"/>
  <c r="CY123" i="16"/>
  <c r="DU123" i="16"/>
  <c r="DC123" i="16"/>
  <c r="DE123" i="16"/>
  <c r="DQ123" i="16"/>
  <c r="DS123" i="16"/>
  <c r="P124" i="16"/>
  <c r="F124" i="16"/>
  <c r="H124" i="16"/>
  <c r="CH124" i="16"/>
  <c r="DE124" i="16"/>
  <c r="DK124" i="16"/>
  <c r="EA124" i="16"/>
  <c r="DQ124" i="16"/>
  <c r="BS124" i="16"/>
  <c r="CW124" i="16"/>
  <c r="CY124" i="16"/>
  <c r="DG124" i="16"/>
  <c r="DI124" i="16"/>
  <c r="EC124" i="16"/>
  <c r="BM124" i="16"/>
  <c r="AV124" i="16"/>
  <c r="AZ124" i="16"/>
  <c r="AT124" i="16"/>
  <c r="AX124" i="16"/>
  <c r="N124" i="16"/>
  <c r="J124" i="16"/>
  <c r="CY126" i="16"/>
  <c r="DA126" i="16"/>
  <c r="DU126" i="16"/>
  <c r="DC126" i="16"/>
  <c r="EA126" i="16"/>
  <c r="DQ126" i="16"/>
  <c r="DS126" i="16"/>
  <c r="CF128" i="16"/>
  <c r="CW128" i="16"/>
  <c r="CY128" i="16"/>
  <c r="DA128" i="16"/>
  <c r="DI128" i="16"/>
  <c r="EC128" i="16"/>
  <c r="DU128" i="16"/>
  <c r="DC128" i="16"/>
  <c r="DE128" i="16"/>
  <c r="EA128" i="16"/>
  <c r="DQ128" i="16"/>
  <c r="AZ128" i="16"/>
  <c r="DG130" i="16"/>
  <c r="DI130" i="16"/>
  <c r="EC130" i="16"/>
  <c r="DE130" i="16"/>
  <c r="DK130" i="16"/>
  <c r="EA130" i="16"/>
  <c r="DQ130" i="16"/>
  <c r="P131" i="16"/>
  <c r="F131" i="16"/>
  <c r="H131" i="16"/>
  <c r="DC131" i="16"/>
  <c r="DE131" i="16"/>
  <c r="DK131" i="16"/>
  <c r="DQ131" i="16"/>
  <c r="DS131" i="16"/>
  <c r="CW131" i="16"/>
  <c r="DG131" i="16"/>
  <c r="DI131" i="16"/>
  <c r="DU131" i="16"/>
  <c r="BM131" i="16"/>
  <c r="BS131" i="16"/>
  <c r="AV131" i="16"/>
  <c r="AZ131" i="16"/>
  <c r="AX131" i="16"/>
  <c r="J131" i="16"/>
  <c r="H132" i="16"/>
  <c r="F132" i="16"/>
  <c r="CF132" i="16"/>
  <c r="CY132" i="16"/>
  <c r="DA132" i="16"/>
  <c r="DG132" i="16"/>
  <c r="DI132" i="16"/>
  <c r="EC132" i="16"/>
  <c r="DU132" i="16"/>
  <c r="DC132" i="16"/>
  <c r="EA132" i="16"/>
  <c r="DQ132" i="16"/>
  <c r="AT132" i="16"/>
  <c r="AX132" i="16"/>
  <c r="L132" i="16"/>
  <c r="P133" i="16"/>
  <c r="CW133" i="16"/>
  <c r="DC133" i="16"/>
  <c r="DK133" i="16"/>
  <c r="EA133" i="16"/>
  <c r="DS133" i="16"/>
  <c r="DA133" i="16"/>
  <c r="DG133" i="16"/>
  <c r="DI133" i="16"/>
  <c r="EC133" i="16"/>
  <c r="L133" i="16"/>
  <c r="P136" i="16"/>
  <c r="H136" i="16"/>
  <c r="D136" i="16"/>
  <c r="P139" i="16"/>
  <c r="F139" i="16"/>
  <c r="CW139" i="16"/>
  <c r="DA139" i="16"/>
  <c r="DG139" i="16"/>
  <c r="DI139" i="16"/>
  <c r="DE139" i="16"/>
  <c r="EA139" i="16"/>
  <c r="DQ139" i="16"/>
  <c r="DS139" i="16"/>
  <c r="F140" i="16"/>
  <c r="DC140" i="16"/>
  <c r="DE140" i="16"/>
  <c r="DS140" i="16"/>
  <c r="DG140" i="16"/>
  <c r="DI140" i="16"/>
  <c r="DU140" i="16"/>
  <c r="H141" i="16"/>
  <c r="F141" i="16"/>
  <c r="CD141" i="16"/>
  <c r="CH141" i="16"/>
  <c r="CW141" i="16"/>
  <c r="CY141" i="16"/>
  <c r="DA141" i="16"/>
  <c r="DI141" i="16"/>
  <c r="EC141" i="16"/>
  <c r="DU141" i="16"/>
  <c r="BM141" i="16"/>
  <c r="DC141" i="16"/>
  <c r="DK141" i="16"/>
  <c r="DQ141" i="16"/>
  <c r="DS141" i="16"/>
  <c r="BS141" i="16"/>
  <c r="AZ141" i="16"/>
  <c r="AT141" i="16"/>
  <c r="AX141" i="16"/>
  <c r="N141" i="16"/>
  <c r="L141" i="16"/>
  <c r="J141" i="16"/>
  <c r="P142" i="16"/>
  <c r="F142" i="16"/>
  <c r="D142" i="16"/>
  <c r="CW142" i="16"/>
  <c r="DC142" i="16"/>
  <c r="DE142" i="16"/>
  <c r="DK142" i="16"/>
  <c r="EA142" i="16"/>
  <c r="DQ142" i="16"/>
  <c r="DS142" i="16"/>
  <c r="CH142" i="16"/>
  <c r="DA142" i="16"/>
  <c r="DI142" i="16"/>
  <c r="DU142" i="16"/>
  <c r="AV142" i="16"/>
  <c r="AX142" i="16"/>
  <c r="L142" i="16"/>
  <c r="F143" i="16"/>
  <c r="CW143" i="16"/>
  <c r="DA143" i="16"/>
  <c r="DG143" i="16"/>
  <c r="DI143" i="16"/>
  <c r="DU143" i="16"/>
  <c r="DC143" i="16"/>
  <c r="DE143" i="16"/>
  <c r="DK143" i="16"/>
  <c r="EA143" i="16"/>
  <c r="DQ143" i="16"/>
  <c r="DC144" i="16"/>
  <c r="DK144" i="16"/>
  <c r="EA144" i="16"/>
  <c r="ED144" i="16" s="1"/>
  <c r="EF144" i="16" s="1"/>
  <c r="DQ144" i="16"/>
  <c r="CY144" i="16"/>
  <c r="DI144" i="16"/>
  <c r="D145" i="16"/>
  <c r="P145" i="16"/>
  <c r="CF145" i="16"/>
  <c r="CD145" i="16"/>
  <c r="CH145" i="16"/>
  <c r="CY145" i="16"/>
  <c r="DA145" i="16"/>
  <c r="DG145" i="16"/>
  <c r="DI145" i="16"/>
  <c r="EC145" i="16"/>
  <c r="DU145" i="16"/>
  <c r="DE145" i="16"/>
  <c r="DK145" i="16"/>
  <c r="EA145" i="16"/>
  <c r="DS145" i="16"/>
  <c r="AV145" i="16"/>
  <c r="P146" i="16"/>
  <c r="CF146" i="16"/>
  <c r="CW146" i="16"/>
  <c r="DC146" i="16"/>
  <c r="DE146" i="16"/>
  <c r="DK146" i="16"/>
  <c r="DQ146" i="16"/>
  <c r="DS146" i="16"/>
  <c r="CY146" i="16"/>
  <c r="DG146" i="16"/>
  <c r="EC146" i="16"/>
  <c r="DU146" i="16"/>
  <c r="AT146" i="16"/>
  <c r="DC148" i="16"/>
  <c r="DK148" i="16"/>
  <c r="EA148" i="16"/>
  <c r="CW148" i="16"/>
  <c r="CY148" i="16"/>
  <c r="DA148" i="16"/>
  <c r="DI148" i="16"/>
  <c r="EC148" i="16"/>
  <c r="DU148" i="16"/>
  <c r="DV148" i="16" s="1"/>
  <c r="DX148" i="16" s="1"/>
  <c r="AX148" i="16"/>
  <c r="P152" i="16"/>
  <c r="H152" i="16"/>
  <c r="D152" i="16"/>
  <c r="F152" i="16"/>
  <c r="CF155" i="16"/>
  <c r="CW155" i="16"/>
  <c r="CY155" i="16"/>
  <c r="DA155" i="16"/>
  <c r="EC155" i="16"/>
  <c r="DU155" i="16"/>
  <c r="DK155" i="16"/>
  <c r="EA155" i="16"/>
  <c r="F157" i="16"/>
  <c r="H157" i="16"/>
  <c r="H158" i="16"/>
  <c r="D158" i="16"/>
  <c r="CW160" i="16"/>
  <c r="CY160" i="16"/>
  <c r="DA160" i="16"/>
  <c r="EC160" i="16"/>
  <c r="DE160" i="16"/>
  <c r="DQ160" i="16"/>
  <c r="DS160" i="16"/>
  <c r="CD163" i="16"/>
  <c r="DE163" i="16"/>
  <c r="EA163" i="16"/>
  <c r="CW163" i="16"/>
  <c r="DA163" i="16"/>
  <c r="DG163" i="16"/>
  <c r="DI163" i="16"/>
  <c r="EC163" i="16"/>
  <c r="DU163" i="16"/>
  <c r="AZ163" i="16"/>
  <c r="L163" i="16"/>
  <c r="J163" i="16"/>
  <c r="EA165" i="16"/>
  <c r="DS165" i="16"/>
  <c r="CY165" i="16"/>
  <c r="DA165" i="16"/>
  <c r="DG165" i="16"/>
  <c r="DI165" i="16"/>
  <c r="H166" i="16"/>
  <c r="F166" i="16"/>
  <c r="CF166" i="16"/>
  <c r="CD166" i="16"/>
  <c r="CW166" i="16"/>
  <c r="CY166" i="16"/>
  <c r="DA166" i="16"/>
  <c r="DG166" i="16"/>
  <c r="DI166" i="16"/>
  <c r="EC166" i="16"/>
  <c r="DU166" i="16"/>
  <c r="EA166" i="16"/>
  <c r="DQ166" i="16"/>
  <c r="DS166" i="16"/>
  <c r="BM166" i="16"/>
  <c r="AT166" i="16"/>
  <c r="AX166" i="16"/>
  <c r="N166" i="16"/>
  <c r="L166" i="16"/>
  <c r="AV166" i="16"/>
  <c r="DK169" i="16"/>
  <c r="EA169" i="16"/>
  <c r="ED169" i="16" s="1"/>
  <c r="EF169" i="16" s="1"/>
  <c r="DQ169" i="16"/>
  <c r="CY169" i="16"/>
  <c r="DA169" i="16"/>
  <c r="DG169" i="16"/>
  <c r="DI169" i="16"/>
  <c r="DU169" i="16"/>
  <c r="P171" i="16"/>
  <c r="H171" i="16"/>
  <c r="F171" i="16"/>
  <c r="P172" i="16"/>
  <c r="F172" i="16"/>
  <c r="H172" i="16"/>
  <c r="D172" i="16"/>
  <c r="H173" i="16"/>
  <c r="D173" i="16"/>
  <c r="P173" i="16"/>
  <c r="CF173" i="16"/>
  <c r="CD173" i="16"/>
  <c r="CH173" i="16"/>
  <c r="CW173" i="16"/>
  <c r="CY173" i="16"/>
  <c r="DA173" i="16"/>
  <c r="DG173" i="16"/>
  <c r="DI173" i="16"/>
  <c r="EC173" i="16"/>
  <c r="DU173" i="16"/>
  <c r="DE173" i="16"/>
  <c r="EA173" i="16"/>
  <c r="DS173" i="16"/>
  <c r="J173" i="16"/>
  <c r="AV173" i="16"/>
  <c r="DG175" i="16"/>
  <c r="EC175" i="16"/>
  <c r="DC175" i="16"/>
  <c r="DE175" i="16"/>
  <c r="DK175" i="16"/>
  <c r="EA175" i="16"/>
  <c r="AT175" i="16"/>
  <c r="CW177" i="16"/>
  <c r="DA177" i="16"/>
  <c r="DU177" i="16"/>
  <c r="DC177" i="16"/>
  <c r="DK177" i="16"/>
  <c r="DQ177" i="16"/>
  <c r="DS177" i="16"/>
  <c r="F180" i="16"/>
  <c r="CF180" i="16"/>
  <c r="DC180" i="16"/>
  <c r="DE180" i="16"/>
  <c r="DK180" i="16"/>
  <c r="DS180" i="16"/>
  <c r="CW180" i="16"/>
  <c r="DA180" i="16"/>
  <c r="DI180" i="16"/>
  <c r="EC180" i="16"/>
  <c r="DU180" i="16"/>
  <c r="AX180" i="16"/>
  <c r="CW181" i="16"/>
  <c r="CY181" i="16"/>
  <c r="DI181" i="16"/>
  <c r="EC181" i="16"/>
  <c r="DU181" i="16"/>
  <c r="DC181" i="16"/>
  <c r="DE181" i="16"/>
  <c r="DK181" i="16"/>
  <c r="AZ181" i="16"/>
  <c r="DE184" i="16"/>
  <c r="DQ184" i="16"/>
  <c r="DS184" i="16"/>
  <c r="CY184" i="16"/>
  <c r="DA184" i="16"/>
  <c r="DG184" i="16"/>
  <c r="DI184" i="16"/>
  <c r="EC184" i="16"/>
  <c r="EC187" i="16"/>
  <c r="EA187" i="16"/>
  <c r="DQ187" i="16"/>
  <c r="DI187" i="16"/>
  <c r="DE187" i="16"/>
  <c r="CW187" i="16"/>
  <c r="DK187" i="16"/>
  <c r="CH187" i="16"/>
  <c r="BM187" i="16"/>
  <c r="AX187" i="16"/>
  <c r="AT187" i="16"/>
  <c r="L187" i="16"/>
  <c r="H187" i="16"/>
  <c r="DU187" i="16"/>
  <c r="CY187" i="16"/>
  <c r="DG187" i="16"/>
  <c r="AZ187" i="16"/>
  <c r="AN187" i="16"/>
  <c r="N187" i="16"/>
  <c r="F187" i="16"/>
  <c r="J187" i="16"/>
  <c r="EC189" i="16"/>
  <c r="DQ189" i="16"/>
  <c r="DU189" i="16"/>
  <c r="DE189" i="16"/>
  <c r="DK189" i="16"/>
  <c r="CY189" i="16"/>
  <c r="DS189" i="16"/>
  <c r="DG189" i="16"/>
  <c r="EA191" i="16"/>
  <c r="DQ191" i="16"/>
  <c r="DS191" i="16"/>
  <c r="DI191" i="16"/>
  <c r="DA191" i="16"/>
  <c r="CW191" i="16"/>
  <c r="CF191" i="16"/>
  <c r="DK191" i="16"/>
  <c r="DC191" i="16"/>
  <c r="CH191" i="16"/>
  <c r="BM191" i="16"/>
  <c r="P191" i="16"/>
  <c r="V191" i="16"/>
  <c r="CD191" i="16"/>
  <c r="DG191" i="16"/>
  <c r="AV191" i="16"/>
  <c r="F191" i="16"/>
  <c r="DQ193" i="16"/>
  <c r="DU193" i="16"/>
  <c r="DI193" i="16"/>
  <c r="DA193" i="16"/>
  <c r="CW193" i="16"/>
  <c r="DS193" i="16"/>
  <c r="DK193" i="16"/>
  <c r="DG193" i="16"/>
  <c r="EA195" i="16"/>
  <c r="DQ195" i="16"/>
  <c r="DS195" i="16"/>
  <c r="DI195" i="16"/>
  <c r="DA195" i="16"/>
  <c r="CW195" i="16"/>
  <c r="DK195" i="16"/>
  <c r="DC195" i="16"/>
  <c r="BM195" i="16"/>
  <c r="AX195" i="16"/>
  <c r="AT195" i="16"/>
  <c r="P195" i="16"/>
  <c r="H195" i="16"/>
  <c r="V195" i="16"/>
  <c r="CY195" i="16"/>
  <c r="DG195" i="16"/>
  <c r="AZ195" i="16"/>
  <c r="AV195" i="16"/>
  <c r="N195" i="16"/>
  <c r="J195" i="16"/>
  <c r="EC196" i="16"/>
  <c r="EA196" i="16"/>
  <c r="DU196" i="16"/>
  <c r="DI196" i="16"/>
  <c r="DE196" i="16"/>
  <c r="DA196" i="16"/>
  <c r="CW196" i="16"/>
  <c r="DK196" i="16"/>
  <c r="EC198" i="16"/>
  <c r="DQ198" i="16"/>
  <c r="DU198" i="16"/>
  <c r="DI198" i="16"/>
  <c r="DA198" i="16"/>
  <c r="CW198" i="16"/>
  <c r="DS198" i="16"/>
  <c r="CY198" i="16"/>
  <c r="CF198" i="16"/>
  <c r="DC198" i="16"/>
  <c r="CH198" i="16"/>
  <c r="AT198" i="16"/>
  <c r="P198" i="16"/>
  <c r="L198" i="16"/>
  <c r="D198" i="16"/>
  <c r="CD198" i="16"/>
  <c r="EC200" i="16"/>
  <c r="EA200" i="16"/>
  <c r="DS200" i="16"/>
  <c r="DA200" i="16"/>
  <c r="CW200" i="16"/>
  <c r="DG200" i="16"/>
  <c r="CF200" i="16"/>
  <c r="DC200" i="16"/>
  <c r="DU200" i="16"/>
  <c r="EA202" i="16"/>
  <c r="ED202" i="16" s="1"/>
  <c r="EF202" i="16" s="1"/>
  <c r="DS202" i="16"/>
  <c r="DU202" i="16"/>
  <c r="DI202" i="16"/>
  <c r="DA202" i="16"/>
  <c r="CW202" i="16"/>
  <c r="DG202" i="16"/>
  <c r="CY202" i="16"/>
  <c r="DQ202" i="16"/>
  <c r="BM202" i="16"/>
  <c r="AX202" i="16"/>
  <c r="AT202" i="16"/>
  <c r="AN202" i="16"/>
  <c r="L202" i="16"/>
  <c r="V202" i="16"/>
  <c r="CD202" i="16"/>
  <c r="DK202" i="16"/>
  <c r="N202" i="16"/>
  <c r="F202" i="16"/>
  <c r="EC204" i="16"/>
  <c r="DU204" i="16"/>
  <c r="EA204" i="16"/>
  <c r="DI204" i="16"/>
  <c r="DE204" i="16"/>
  <c r="DA204" i="16"/>
  <c r="CW204" i="16"/>
  <c r="DG204" i="16"/>
  <c r="CY204" i="16"/>
  <c r="AX204" i="16"/>
  <c r="AN204" i="16"/>
  <c r="L204" i="16"/>
  <c r="H204" i="16"/>
  <c r="CD204" i="16"/>
  <c r="F204" i="16"/>
  <c r="DU206" i="16"/>
  <c r="DQ206" i="16"/>
  <c r="DA206" i="16"/>
  <c r="CY206" i="16"/>
  <c r="DC206" i="16"/>
  <c r="DK206" i="16"/>
  <c r="EC208" i="16"/>
  <c r="DS208" i="16"/>
  <c r="EA208" i="16"/>
  <c r="DI208" i="16"/>
  <c r="DE208" i="16"/>
  <c r="CW208" i="16"/>
  <c r="DG208" i="16"/>
  <c r="CY208" i="16"/>
  <c r="CF208" i="16"/>
  <c r="CD208" i="16"/>
  <c r="DS210" i="16"/>
  <c r="DU210" i="16"/>
  <c r="EA210" i="16"/>
  <c r="ED210" i="16" s="1"/>
  <c r="EF210" i="16" s="1"/>
  <c r="DQ210" i="16"/>
  <c r="CW210" i="16"/>
  <c r="CY210" i="16"/>
  <c r="DC210" i="16"/>
  <c r="DS212" i="16"/>
  <c r="DU212" i="16"/>
  <c r="DI212" i="16"/>
  <c r="DA212" i="16"/>
  <c r="CW212" i="16"/>
  <c r="DG212" i="16"/>
  <c r="CY212" i="16"/>
  <c r="CD212" i="16"/>
  <c r="DQ212" i="16"/>
  <c r="AX212" i="16"/>
  <c r="AT212" i="16"/>
  <c r="L212" i="16"/>
  <c r="CF212" i="16"/>
  <c r="AN212" i="16"/>
  <c r="F212" i="16"/>
  <c r="F13" i="16"/>
  <c r="DI13" i="16"/>
  <c r="DA13" i="16"/>
  <c r="CW13" i="16"/>
  <c r="EC13" i="16"/>
  <c r="DS13" i="16"/>
  <c r="DU13" i="16"/>
  <c r="DK13" i="16"/>
  <c r="DC13" i="16"/>
  <c r="CY13" i="16"/>
  <c r="EA13" i="16"/>
  <c r="BM13" i="16"/>
  <c r="AV13" i="16"/>
  <c r="X13" i="16"/>
  <c r="AX13" i="16"/>
  <c r="AT13" i="16"/>
  <c r="P14" i="16"/>
  <c r="D14" i="16"/>
  <c r="CH14" i="16"/>
  <c r="DA14" i="16"/>
  <c r="DI14" i="16"/>
  <c r="DK14" i="16"/>
  <c r="DU14" i="16"/>
  <c r="DQ14" i="16"/>
  <c r="CW14" i="16"/>
  <c r="CY14" i="16"/>
  <c r="DG14" i="16"/>
  <c r="EC14" i="16"/>
  <c r="DS14" i="16"/>
  <c r="BS14" i="16"/>
  <c r="X14" i="16"/>
  <c r="DC16" i="16"/>
  <c r="DI16" i="16"/>
  <c r="DK16" i="16"/>
  <c r="DU16" i="16"/>
  <c r="DQ16" i="16"/>
  <c r="DG16" i="16"/>
  <c r="BS16" i="16"/>
  <c r="H17" i="16"/>
  <c r="P17" i="16"/>
  <c r="D17" i="16"/>
  <c r="CY17" i="16"/>
  <c r="DE17" i="16"/>
  <c r="DG17" i="16"/>
  <c r="EC17" i="16"/>
  <c r="DS17" i="16"/>
  <c r="CH17" i="16"/>
  <c r="DA17" i="16"/>
  <c r="DC17" i="16"/>
  <c r="DK17" i="16"/>
  <c r="DU17" i="16"/>
  <c r="DQ17" i="16"/>
  <c r="AV17" i="16"/>
  <c r="AZ17" i="16"/>
  <c r="F19" i="16"/>
  <c r="CF19" i="16"/>
  <c r="CY19" i="16"/>
  <c r="DE19" i="16"/>
  <c r="DG19" i="16"/>
  <c r="EA19" i="16"/>
  <c r="ED19" i="16" s="1"/>
  <c r="EF19" i="16" s="1"/>
  <c r="DS19" i="16"/>
  <c r="DA19" i="16"/>
  <c r="DI19" i="16"/>
  <c r="DQ19" i="16"/>
  <c r="AT19" i="16"/>
  <c r="AX19" i="16"/>
  <c r="DA22" i="16"/>
  <c r="DC22" i="16"/>
  <c r="DI22" i="16"/>
  <c r="DU22" i="16"/>
  <c r="DQ22" i="16"/>
  <c r="CF22" i="16"/>
  <c r="CY22" i="16"/>
  <c r="DG22" i="16"/>
  <c r="EA22" i="16"/>
  <c r="EC22" i="16"/>
  <c r="DS22" i="16"/>
  <c r="BM22" i="16"/>
  <c r="P23" i="16"/>
  <c r="CF23" i="16"/>
  <c r="CW23" i="16"/>
  <c r="DG23" i="16"/>
  <c r="EA23" i="16"/>
  <c r="EC23" i="16"/>
  <c r="DS23" i="16"/>
  <c r="DA23" i="16"/>
  <c r="DC23" i="16"/>
  <c r="DI23" i="16"/>
  <c r="DK23" i="16"/>
  <c r="DU23" i="16"/>
  <c r="AT23" i="16"/>
  <c r="DC24" i="16"/>
  <c r="DI24" i="16"/>
  <c r="DU24" i="16"/>
  <c r="CW24" i="16"/>
  <c r="CY24" i="16"/>
  <c r="DG24" i="16"/>
  <c r="EA24" i="16"/>
  <c r="ED24" i="16" s="1"/>
  <c r="EF24" i="16" s="1"/>
  <c r="F31" i="16"/>
  <c r="CY31" i="16"/>
  <c r="DA31" i="16"/>
  <c r="DG31" i="16"/>
  <c r="CW31" i="16"/>
  <c r="DC31" i="16"/>
  <c r="DE31" i="16"/>
  <c r="DK31" i="16"/>
  <c r="DQ31" i="16"/>
  <c r="DS31" i="16"/>
  <c r="AT31" i="16"/>
  <c r="AX31" i="16"/>
  <c r="L31" i="16"/>
  <c r="CW32" i="16"/>
  <c r="DC32" i="16"/>
  <c r="DK32" i="16"/>
  <c r="EA32" i="16"/>
  <c r="ED32" i="16" s="1"/>
  <c r="EF32" i="16" s="1"/>
  <c r="CY32" i="16"/>
  <c r="DA32" i="16"/>
  <c r="DI32" i="16"/>
  <c r="F34" i="16"/>
  <c r="CF34" i="16"/>
  <c r="DC34" i="16"/>
  <c r="DE34" i="16"/>
  <c r="EA34" i="16"/>
  <c r="DQ34" i="16"/>
  <c r="CW34" i="16"/>
  <c r="CY34" i="16"/>
  <c r="DA34" i="16"/>
  <c r="DI34" i="16"/>
  <c r="EC34" i="16"/>
  <c r="DU34" i="16"/>
  <c r="AT34" i="16"/>
  <c r="N34" i="16"/>
  <c r="L34" i="16"/>
  <c r="P35" i="16"/>
  <c r="F35" i="16"/>
  <c r="CF35" i="16"/>
  <c r="CW35" i="16"/>
  <c r="CY35" i="16"/>
  <c r="DA35" i="16"/>
  <c r="DI35" i="16"/>
  <c r="DU35" i="16"/>
  <c r="DC35" i="16"/>
  <c r="DE35" i="16"/>
  <c r="EA35" i="16"/>
  <c r="ED35" i="16" s="1"/>
  <c r="EF35" i="16" s="1"/>
  <c r="DQ35" i="16"/>
  <c r="AT35" i="16"/>
  <c r="P39" i="16"/>
  <c r="F39" i="16"/>
  <c r="H39" i="16"/>
  <c r="X39" i="16"/>
  <c r="P40" i="16"/>
  <c r="F40" i="16"/>
  <c r="CD40" i="16"/>
  <c r="CY40" i="16"/>
  <c r="DG40" i="16"/>
  <c r="DI40" i="16"/>
  <c r="EC40" i="16"/>
  <c r="DU40" i="16"/>
  <c r="DC40" i="16"/>
  <c r="DE40" i="16"/>
  <c r="EA40" i="16"/>
  <c r="DQ40" i="16"/>
  <c r="AT40" i="16"/>
  <c r="L40" i="16"/>
  <c r="H41" i="16"/>
  <c r="D41" i="16"/>
  <c r="DQ41" i="16"/>
  <c r="DS41" i="16"/>
  <c r="CD41" i="16"/>
  <c r="CH41" i="16"/>
  <c r="CY41" i="16"/>
  <c r="DA41" i="16"/>
  <c r="DG41" i="16"/>
  <c r="DI41" i="16"/>
  <c r="DU41" i="16"/>
  <c r="BM41" i="16"/>
  <c r="AV41" i="16"/>
  <c r="AZ41" i="16"/>
  <c r="N41" i="16"/>
  <c r="CD42" i="16"/>
  <c r="CY42" i="16"/>
  <c r="DA42" i="16"/>
  <c r="DG42" i="16"/>
  <c r="DU42" i="16"/>
  <c r="DC42" i="16"/>
  <c r="DK42" i="16"/>
  <c r="EA42" i="16"/>
  <c r="ED42" i="16" s="1"/>
  <c r="EF42" i="16" s="1"/>
  <c r="D45" i="16"/>
  <c r="CW45" i="16"/>
  <c r="DE45" i="16"/>
  <c r="DK45" i="16"/>
  <c r="EA45" i="16"/>
  <c r="DS45" i="16"/>
  <c r="BS45" i="16"/>
  <c r="CD45" i="16"/>
  <c r="CH45" i="16"/>
  <c r="CY45" i="16"/>
  <c r="DA45" i="16"/>
  <c r="DG45" i="16"/>
  <c r="DI45" i="16"/>
  <c r="EC45" i="16"/>
  <c r="BM45" i="16"/>
  <c r="N45" i="16"/>
  <c r="CW46" i="16"/>
  <c r="DA46" i="16"/>
  <c r="DG46" i="16"/>
  <c r="DI46" i="16"/>
  <c r="EC46" i="16"/>
  <c r="DU46" i="16"/>
  <c r="DK46" i="16"/>
  <c r="EA46" i="16"/>
  <c r="DQ46" i="16"/>
  <c r="AX46" i="16"/>
  <c r="N46" i="16"/>
  <c r="P47" i="16"/>
  <c r="H47" i="16"/>
  <c r="D47" i="16"/>
  <c r="DC47" i="16"/>
  <c r="DE47" i="16"/>
  <c r="DQ47" i="16"/>
  <c r="DS47" i="16"/>
  <c r="CW47" i="16"/>
  <c r="DA47" i="16"/>
  <c r="DG47" i="16"/>
  <c r="DI47" i="16"/>
  <c r="EC47" i="16"/>
  <c r="DU47" i="16"/>
  <c r="BM47" i="16"/>
  <c r="AV47" i="16"/>
  <c r="AZ47" i="16"/>
  <c r="N47" i="16"/>
  <c r="L47" i="16"/>
  <c r="J47" i="16"/>
  <c r="P48" i="16"/>
  <c r="F48" i="16"/>
  <c r="CY48" i="16"/>
  <c r="DA48" i="16"/>
  <c r="DG48" i="16"/>
  <c r="DI48" i="16"/>
  <c r="EC48" i="16"/>
  <c r="DU48" i="16"/>
  <c r="DE48" i="16"/>
  <c r="DK48" i="16"/>
  <c r="EA48" i="16"/>
  <c r="DS48" i="16"/>
  <c r="AT48" i="16"/>
  <c r="AX48" i="16"/>
  <c r="L48" i="16"/>
  <c r="J48" i="16"/>
  <c r="H49" i="16"/>
  <c r="D49" i="16"/>
  <c r="CW49" i="16"/>
  <c r="DC49" i="16"/>
  <c r="EA49" i="16"/>
  <c r="DS49" i="16"/>
  <c r="BS49" i="16"/>
  <c r="CD49" i="16"/>
  <c r="DA49" i="16"/>
  <c r="DG49" i="16"/>
  <c r="DI49" i="16"/>
  <c r="EC49" i="16"/>
  <c r="DU49" i="16"/>
  <c r="BM49" i="16"/>
  <c r="AV49" i="16"/>
  <c r="AZ49" i="16"/>
  <c r="N49" i="16"/>
  <c r="J49" i="16"/>
  <c r="CW50" i="16"/>
  <c r="DG50" i="16"/>
  <c r="DI50" i="16"/>
  <c r="EC50" i="16"/>
  <c r="DU50" i="16"/>
  <c r="DC50" i="16"/>
  <c r="DE50" i="16"/>
  <c r="DQ50" i="16"/>
  <c r="P52" i="16"/>
  <c r="F52" i="16"/>
  <c r="D52" i="16"/>
  <c r="H53" i="16"/>
  <c r="D53" i="16"/>
  <c r="F53" i="16"/>
  <c r="P55" i="16"/>
  <c r="CF55" i="16"/>
  <c r="CW55" i="16"/>
  <c r="DA55" i="16"/>
  <c r="DI55" i="16"/>
  <c r="EC55" i="16"/>
  <c r="DU55" i="16"/>
  <c r="DE55" i="16"/>
  <c r="DK55" i="16"/>
  <c r="DQ55" i="16"/>
  <c r="DS55" i="16"/>
  <c r="AZ55" i="16"/>
  <c r="AT55" i="16"/>
  <c r="H58" i="16"/>
  <c r="D58" i="16"/>
  <c r="DC58" i="16"/>
  <c r="DE58" i="16"/>
  <c r="DK58" i="16"/>
  <c r="EA58" i="16"/>
  <c r="ED58" i="16" s="1"/>
  <c r="EF58" i="16" s="1"/>
  <c r="DQ58" i="16"/>
  <c r="DS58" i="16"/>
  <c r="CY58" i="16"/>
  <c r="DG58" i="16"/>
  <c r="DU58" i="16"/>
  <c r="BM58" i="16"/>
  <c r="AV58" i="16"/>
  <c r="AZ58" i="16"/>
  <c r="AX58" i="16"/>
  <c r="N58" i="16"/>
  <c r="J58" i="16"/>
  <c r="F59" i="16"/>
  <c r="CW59" i="16"/>
  <c r="CY59" i="16"/>
  <c r="DI59" i="16"/>
  <c r="EC59" i="16"/>
  <c r="DE59" i="16"/>
  <c r="DK59" i="16"/>
  <c r="DS59" i="16"/>
  <c r="AT59" i="16"/>
  <c r="AX59" i="16"/>
  <c r="L59" i="16"/>
  <c r="DE60" i="16"/>
  <c r="EA60" i="16"/>
  <c r="DQ60" i="16"/>
  <c r="CW60" i="16"/>
  <c r="DA60" i="16"/>
  <c r="DI60" i="16"/>
  <c r="EC60" i="16"/>
  <c r="DU60" i="16"/>
  <c r="P63" i="16"/>
  <c r="CF63" i="16"/>
  <c r="DA63" i="16"/>
  <c r="DG63" i="16"/>
  <c r="DI63" i="16"/>
  <c r="DU63" i="16"/>
  <c r="DE63" i="16"/>
  <c r="EA63" i="16"/>
  <c r="ED63" i="16" s="1"/>
  <c r="EF63" i="16" s="1"/>
  <c r="DQ63" i="16"/>
  <c r="DS63" i="16"/>
  <c r="AT63" i="16"/>
  <c r="L63" i="16"/>
  <c r="H69" i="16"/>
  <c r="CD69" i="16"/>
  <c r="CY69" i="16"/>
  <c r="DA69" i="16"/>
  <c r="DG69" i="16"/>
  <c r="DI69" i="16"/>
  <c r="EC69" i="16"/>
  <c r="DU69" i="16"/>
  <c r="BM69" i="16"/>
  <c r="DE69" i="16"/>
  <c r="EA69" i="16"/>
  <c r="DS69" i="16"/>
  <c r="BS69" i="16"/>
  <c r="AZ69" i="16"/>
  <c r="AX69" i="16"/>
  <c r="N69" i="16"/>
  <c r="L69" i="16"/>
  <c r="CW70" i="16"/>
  <c r="DC70" i="16"/>
  <c r="DE70" i="16"/>
  <c r="DK70" i="16"/>
  <c r="DQ70" i="16"/>
  <c r="DS70" i="16"/>
  <c r="CD70" i="16"/>
  <c r="CH70" i="16"/>
  <c r="CY70" i="16"/>
  <c r="DA70" i="16"/>
  <c r="DI70" i="16"/>
  <c r="DU70" i="16"/>
  <c r="BS70" i="16"/>
  <c r="AV70" i="16"/>
  <c r="J70" i="16"/>
  <c r="CF71" i="16"/>
  <c r="CW71" i="16"/>
  <c r="DA71" i="16"/>
  <c r="DG71" i="16"/>
  <c r="DI71" i="16"/>
  <c r="EC71" i="16"/>
  <c r="DU71" i="16"/>
  <c r="DC71" i="16"/>
  <c r="DE71" i="16"/>
  <c r="DK71" i="16"/>
  <c r="DQ71" i="16"/>
  <c r="AT71" i="16"/>
  <c r="H75" i="16"/>
  <c r="D75" i="16"/>
  <c r="DC75" i="16"/>
  <c r="DE75" i="16"/>
  <c r="DK75" i="16"/>
  <c r="DQ75" i="16"/>
  <c r="DS75" i="16"/>
  <c r="CY75" i="16"/>
  <c r="DG75" i="16"/>
  <c r="EC75" i="16"/>
  <c r="DU75" i="16"/>
  <c r="BM75" i="16"/>
  <c r="AV75" i="16"/>
  <c r="AZ75" i="16"/>
  <c r="AX75" i="16"/>
  <c r="N75" i="16"/>
  <c r="J75" i="16"/>
  <c r="DC77" i="16"/>
  <c r="DE77" i="16"/>
  <c r="EA77" i="16"/>
  <c r="DQ77" i="16"/>
  <c r="DS77" i="16"/>
  <c r="CW77" i="16"/>
  <c r="CY77" i="16"/>
  <c r="DG77" i="16"/>
  <c r="EC77" i="16"/>
  <c r="H78" i="16"/>
  <c r="D78" i="16"/>
  <c r="F78" i="16"/>
  <c r="CD78" i="16"/>
  <c r="CW78" i="16"/>
  <c r="CY78" i="16"/>
  <c r="DA78" i="16"/>
  <c r="DG78" i="16"/>
  <c r="EC78" i="16"/>
  <c r="DC78" i="16"/>
  <c r="DE78" i="16"/>
  <c r="EA78" i="16"/>
  <c r="DQ78" i="16"/>
  <c r="DS78" i="16"/>
  <c r="BS78" i="16"/>
  <c r="BM78" i="16"/>
  <c r="AZ78" i="16"/>
  <c r="AX78" i="16"/>
  <c r="N78" i="16"/>
  <c r="L78" i="16"/>
  <c r="AV78" i="16"/>
  <c r="P80" i="16"/>
  <c r="CF80" i="16"/>
  <c r="CY80" i="16"/>
  <c r="DA80" i="16"/>
  <c r="DI80" i="16"/>
  <c r="EC80" i="16"/>
  <c r="DU80" i="16"/>
  <c r="BM80" i="16"/>
  <c r="DC80" i="16"/>
  <c r="DE80" i="16"/>
  <c r="EA80" i="16"/>
  <c r="DQ80" i="16"/>
  <c r="DS80" i="16"/>
  <c r="AT80" i="16"/>
  <c r="L80" i="16"/>
  <c r="H84" i="16"/>
  <c r="F84" i="16"/>
  <c r="CW84" i="16"/>
  <c r="CY84" i="16"/>
  <c r="DA84" i="16"/>
  <c r="EC84" i="16"/>
  <c r="DU84" i="16"/>
  <c r="DC84" i="16"/>
  <c r="DE84" i="16"/>
  <c r="DK84" i="16"/>
  <c r="DQ84" i="16"/>
  <c r="DS84" i="16"/>
  <c r="AZ84" i="16"/>
  <c r="AX84" i="16"/>
  <c r="J84" i="16"/>
  <c r="AV84" i="16"/>
  <c r="DC85" i="16"/>
  <c r="DE85" i="16"/>
  <c r="DK85" i="16"/>
  <c r="EA85" i="16"/>
  <c r="ED85" i="16" s="1"/>
  <c r="EF85" i="16" s="1"/>
  <c r="DS85" i="16"/>
  <c r="CY85" i="16"/>
  <c r="DI85" i="16"/>
  <c r="DU85" i="16"/>
  <c r="H86" i="16"/>
  <c r="D86" i="16"/>
  <c r="P86" i="16"/>
  <c r="F86" i="16"/>
  <c r="CF86" i="16"/>
  <c r="CH86" i="16"/>
  <c r="CW86" i="16"/>
  <c r="CY86" i="16"/>
  <c r="DA86" i="16"/>
  <c r="DI86" i="16"/>
  <c r="EC86" i="16"/>
  <c r="DU86" i="16"/>
  <c r="DC86" i="16"/>
  <c r="DE86" i="16"/>
  <c r="EA86" i="16"/>
  <c r="DQ86" i="16"/>
  <c r="BM86" i="16"/>
  <c r="AZ86" i="16"/>
  <c r="AT86" i="16"/>
  <c r="AX86" i="16"/>
  <c r="N86" i="16"/>
  <c r="L86" i="16"/>
  <c r="J86" i="16"/>
  <c r="CF87" i="16"/>
  <c r="CW87" i="16"/>
  <c r="DC87" i="16"/>
  <c r="DE87" i="16"/>
  <c r="DK87" i="16"/>
  <c r="DS87" i="16"/>
  <c r="CY87" i="16"/>
  <c r="DA87" i="16"/>
  <c r="DI87" i="16"/>
  <c r="EC87" i="16"/>
  <c r="DU87" i="16"/>
  <c r="AT87" i="16"/>
  <c r="H88" i="16"/>
  <c r="CF88" i="16"/>
  <c r="CD88" i="16"/>
  <c r="CW88" i="16"/>
  <c r="CY88" i="16"/>
  <c r="DA88" i="16"/>
  <c r="DG88" i="16"/>
  <c r="DI88" i="16"/>
  <c r="EC88" i="16"/>
  <c r="DU88" i="16"/>
  <c r="DE88" i="16"/>
  <c r="DK88" i="16"/>
  <c r="DQ88" i="16"/>
  <c r="AX88" i="16"/>
  <c r="L88" i="16"/>
  <c r="H90" i="16"/>
  <c r="D90" i="16"/>
  <c r="CF90" i="16"/>
  <c r="CH90" i="16"/>
  <c r="CY90" i="16"/>
  <c r="DG90" i="16"/>
  <c r="DI90" i="16"/>
  <c r="EC90" i="16"/>
  <c r="DU90" i="16"/>
  <c r="BM90" i="16"/>
  <c r="DC90" i="16"/>
  <c r="DE90" i="16"/>
  <c r="DK90" i="16"/>
  <c r="DQ90" i="16"/>
  <c r="AZ90" i="16"/>
  <c r="AT90" i="16"/>
  <c r="J90" i="16"/>
  <c r="AV90" i="16"/>
  <c r="P91" i="16"/>
  <c r="F91" i="16"/>
  <c r="DE91" i="16"/>
  <c r="DK91" i="16"/>
  <c r="DQ91" i="16"/>
  <c r="DS91" i="16"/>
  <c r="CY91" i="16"/>
  <c r="DA91" i="16"/>
  <c r="DG91" i="16"/>
  <c r="DI91" i="16"/>
  <c r="DU91" i="16"/>
  <c r="AT91" i="16"/>
  <c r="AX91" i="16"/>
  <c r="L91" i="16"/>
  <c r="P92" i="16"/>
  <c r="F92" i="16"/>
  <c r="CW92" i="16"/>
  <c r="CY92" i="16"/>
  <c r="DI92" i="16"/>
  <c r="DU92" i="16"/>
  <c r="DC92" i="16"/>
  <c r="DE92" i="16"/>
  <c r="DK92" i="16"/>
  <c r="DQ92" i="16"/>
  <c r="DS92" i="16"/>
  <c r="AX92" i="16"/>
  <c r="L92" i="16"/>
  <c r="H95" i="16"/>
  <c r="P98" i="16"/>
  <c r="H98" i="16"/>
  <c r="D98" i="16"/>
  <c r="F98" i="16"/>
  <c r="P99" i="16"/>
  <c r="F99" i="16"/>
  <c r="H99" i="16"/>
  <c r="D99" i="16"/>
  <c r="CW101" i="16"/>
  <c r="DC101" i="16"/>
  <c r="DE101" i="16"/>
  <c r="DK101" i="16"/>
  <c r="EA101" i="16"/>
  <c r="CY101" i="16"/>
  <c r="DG101" i="16"/>
  <c r="EC101" i="16"/>
  <c r="DU101" i="16"/>
  <c r="AT101" i="16"/>
  <c r="L101" i="16"/>
  <c r="P110" i="16"/>
  <c r="CF110" i="16"/>
  <c r="CW110" i="16"/>
  <c r="DC110" i="16"/>
  <c r="DE110" i="16"/>
  <c r="DK110" i="16"/>
  <c r="EA110" i="16"/>
  <c r="CY110" i="16"/>
  <c r="DA110" i="16"/>
  <c r="DI110" i="16"/>
  <c r="EC110" i="16"/>
  <c r="DU110" i="16"/>
  <c r="DV110" i="16" s="1"/>
  <c r="DX110" i="16" s="1"/>
  <c r="AT110" i="16"/>
  <c r="P112" i="16"/>
  <c r="D112" i="16"/>
  <c r="CF112" i="16"/>
  <c r="CD112" i="16"/>
  <c r="CH112" i="16"/>
  <c r="DE112" i="16"/>
  <c r="DK112" i="16"/>
  <c r="EA112" i="16"/>
  <c r="DS112" i="16"/>
  <c r="CW112" i="16"/>
  <c r="DA112" i="16"/>
  <c r="DG112" i="16"/>
  <c r="DI112" i="16"/>
  <c r="DU112" i="16"/>
  <c r="BS112" i="16"/>
  <c r="AV112" i="16"/>
  <c r="J112" i="16"/>
  <c r="F113" i="16"/>
  <c r="CF113" i="16"/>
  <c r="CW113" i="16"/>
  <c r="CY113" i="16"/>
  <c r="DA113" i="16"/>
  <c r="EC113" i="16"/>
  <c r="DU113" i="16"/>
  <c r="DC113" i="16"/>
  <c r="DE113" i="16"/>
  <c r="DK113" i="16"/>
  <c r="EA113" i="16"/>
  <c r="DQ113" i="16"/>
  <c r="AT113" i="16"/>
  <c r="L113" i="16"/>
  <c r="F115" i="16"/>
  <c r="CW115" i="16"/>
  <c r="DG115" i="16"/>
  <c r="DI115" i="16"/>
  <c r="EC115" i="16"/>
  <c r="DC115" i="16"/>
  <c r="DK115" i="16"/>
  <c r="EA115" i="16"/>
  <c r="DQ115" i="16"/>
  <c r="AN115" i="16"/>
  <c r="P121" i="16"/>
  <c r="CF121" i="16"/>
  <c r="CY121" i="16"/>
  <c r="DG121" i="16"/>
  <c r="DI121" i="16"/>
  <c r="DU121" i="16"/>
  <c r="DC121" i="16"/>
  <c r="DE121" i="16"/>
  <c r="DK121" i="16"/>
  <c r="EA121" i="16"/>
  <c r="DQ121" i="16"/>
  <c r="DS121" i="16"/>
  <c r="BS121" i="16"/>
  <c r="BM121" i="16"/>
  <c r="N121" i="16"/>
  <c r="L121" i="16"/>
  <c r="J121" i="16"/>
  <c r="AV121" i="16"/>
  <c r="H122" i="16"/>
  <c r="CF122" i="16"/>
  <c r="CW122" i="16"/>
  <c r="DE122" i="16"/>
  <c r="DK122" i="16"/>
  <c r="EA122" i="16"/>
  <c r="DQ122" i="16"/>
  <c r="DS122" i="16"/>
  <c r="DA122" i="16"/>
  <c r="DG122" i="16"/>
  <c r="DI122" i="16"/>
  <c r="DU122" i="16"/>
  <c r="AX122" i="16"/>
  <c r="J122" i="16"/>
  <c r="F153" i="16"/>
  <c r="CW153" i="16"/>
  <c r="CY153" i="16"/>
  <c r="DA153" i="16"/>
  <c r="DG153" i="16"/>
  <c r="DU153" i="16"/>
  <c r="DE153" i="16"/>
  <c r="DK153" i="16"/>
  <c r="EA153" i="16"/>
  <c r="ED153" i="16" s="1"/>
  <c r="EF153" i="16" s="1"/>
  <c r="DQ153" i="16"/>
  <c r="DS153" i="16"/>
  <c r="AT153" i="16"/>
  <c r="AX153" i="16"/>
  <c r="L153" i="16"/>
  <c r="H125" i="16"/>
  <c r="CW125" i="16"/>
  <c r="DC125" i="16"/>
  <c r="DE125" i="16"/>
  <c r="DK125" i="16"/>
  <c r="EA125" i="16"/>
  <c r="DQ125" i="16"/>
  <c r="DS125" i="16"/>
  <c r="CD125" i="16"/>
  <c r="CY125" i="16"/>
  <c r="DG125" i="16"/>
  <c r="DU125" i="16"/>
  <c r="AV125" i="16"/>
  <c r="Z125" i="16"/>
  <c r="AZ125" i="16"/>
  <c r="J125" i="16"/>
  <c r="P127" i="16"/>
  <c r="D127" i="16"/>
  <c r="CF127" i="16"/>
  <c r="CD127" i="16"/>
  <c r="CH127" i="16"/>
  <c r="DE127" i="16"/>
  <c r="DK127" i="16"/>
  <c r="EA127" i="16"/>
  <c r="DS127" i="16"/>
  <c r="CW127" i="16"/>
  <c r="DA127" i="16"/>
  <c r="DG127" i="16"/>
  <c r="DI127" i="16"/>
  <c r="EC127" i="16"/>
  <c r="DU127" i="16"/>
  <c r="AT127" i="16"/>
  <c r="N127" i="16"/>
  <c r="L127" i="16"/>
  <c r="F129" i="16"/>
  <c r="H129" i="16"/>
  <c r="DC129" i="16"/>
  <c r="DK129" i="16"/>
  <c r="EA129" i="16"/>
  <c r="DQ129" i="16"/>
  <c r="CD129" i="16"/>
  <c r="CH129" i="16"/>
  <c r="CY129" i="16"/>
  <c r="DA129" i="16"/>
  <c r="DG129" i="16"/>
  <c r="DI129" i="16"/>
  <c r="EC129" i="16"/>
  <c r="AV129" i="16"/>
  <c r="AZ129" i="16"/>
  <c r="AT129" i="16"/>
  <c r="J129" i="16"/>
  <c r="H135" i="16"/>
  <c r="D137" i="16"/>
  <c r="P137" i="16"/>
  <c r="CF137" i="16"/>
  <c r="CD137" i="16"/>
  <c r="CH137" i="16"/>
  <c r="CW137" i="16"/>
  <c r="CY137" i="16"/>
  <c r="DI137" i="16"/>
  <c r="DU137" i="16"/>
  <c r="BM137" i="16"/>
  <c r="DC137" i="16"/>
  <c r="DE137" i="16"/>
  <c r="DK137" i="16"/>
  <c r="DQ137" i="16"/>
  <c r="DS137" i="16"/>
  <c r="AZ137" i="16"/>
  <c r="N137" i="16"/>
  <c r="AV137" i="16"/>
  <c r="F138" i="16"/>
  <c r="CF138" i="16"/>
  <c r="DC138" i="16"/>
  <c r="DE138" i="16"/>
  <c r="DK138" i="16"/>
  <c r="EA138" i="16"/>
  <c r="DQ138" i="16"/>
  <c r="DS138" i="16"/>
  <c r="CY138" i="16"/>
  <c r="DA138" i="16"/>
  <c r="DG138" i="16"/>
  <c r="DI138" i="16"/>
  <c r="EC138" i="16"/>
  <c r="AT138" i="16"/>
  <c r="P147" i="16"/>
  <c r="F147" i="16"/>
  <c r="CD147" i="16"/>
  <c r="CW147" i="16"/>
  <c r="CY147" i="16"/>
  <c r="DA147" i="16"/>
  <c r="DG147" i="16"/>
  <c r="EC147" i="16"/>
  <c r="DU147" i="16"/>
  <c r="DE147" i="16"/>
  <c r="EA147" i="16"/>
  <c r="DQ147" i="16"/>
  <c r="DS147" i="16"/>
  <c r="AX147" i="16"/>
  <c r="H149" i="16"/>
  <c r="F149" i="16"/>
  <c r="CD149" i="16"/>
  <c r="CH149" i="16"/>
  <c r="CW149" i="16"/>
  <c r="CY149" i="16"/>
  <c r="DG149" i="16"/>
  <c r="DI149" i="16"/>
  <c r="DU149" i="16"/>
  <c r="BM149" i="16"/>
  <c r="DC149" i="16"/>
  <c r="DE149" i="16"/>
  <c r="DK149" i="16"/>
  <c r="EA149" i="16"/>
  <c r="ED149" i="16" s="1"/>
  <c r="EF149" i="16" s="1"/>
  <c r="DS149" i="16"/>
  <c r="BS149" i="16"/>
  <c r="AZ149" i="16"/>
  <c r="AT149" i="16"/>
  <c r="AX149" i="16"/>
  <c r="N149" i="16"/>
  <c r="L149" i="16"/>
  <c r="J149" i="16"/>
  <c r="F151" i="16"/>
  <c r="AB151" i="16"/>
  <c r="H154" i="16"/>
  <c r="CD154" i="16"/>
  <c r="DC154" i="16"/>
  <c r="DK154" i="16"/>
  <c r="EA154" i="16"/>
  <c r="DQ154" i="16"/>
  <c r="DS154" i="16"/>
  <c r="CY154" i="16"/>
  <c r="DA154" i="16"/>
  <c r="DG154" i="16"/>
  <c r="DI154" i="16"/>
  <c r="EC154" i="16"/>
  <c r="AV154" i="16"/>
  <c r="L154" i="16"/>
  <c r="F159" i="16"/>
  <c r="H159" i="16"/>
  <c r="CD159" i="16"/>
  <c r="DC159" i="16"/>
  <c r="DE159" i="16"/>
  <c r="DK159" i="16"/>
  <c r="EA159" i="16"/>
  <c r="DQ159" i="16"/>
  <c r="DS159" i="16"/>
  <c r="BS159" i="16"/>
  <c r="CW159" i="16"/>
  <c r="DG159" i="16"/>
  <c r="DI159" i="16"/>
  <c r="AV159" i="16"/>
  <c r="AZ159" i="16"/>
  <c r="AX159" i="16"/>
  <c r="J159" i="16"/>
  <c r="CW161" i="16"/>
  <c r="DC161" i="16"/>
  <c r="DE161" i="16"/>
  <c r="DK161" i="16"/>
  <c r="EA161" i="16"/>
  <c r="DQ161" i="16"/>
  <c r="CY161" i="16"/>
  <c r="DG161" i="16"/>
  <c r="EC161" i="16"/>
  <c r="DU161" i="16"/>
  <c r="AX161" i="16"/>
  <c r="H162" i="16"/>
  <c r="D162" i="16"/>
  <c r="CF162" i="16"/>
  <c r="CD162" i="16"/>
  <c r="CH162" i="16"/>
  <c r="CY162" i="16"/>
  <c r="DA162" i="16"/>
  <c r="DI162" i="16"/>
  <c r="EC162" i="16"/>
  <c r="DC162" i="16"/>
  <c r="DE162" i="16"/>
  <c r="DK162" i="16"/>
  <c r="EA162" i="16"/>
  <c r="DQ162" i="16"/>
  <c r="N162" i="16"/>
  <c r="J162" i="16"/>
  <c r="AV162" i="16"/>
  <c r="F164" i="16"/>
  <c r="CW164" i="16"/>
  <c r="CY164" i="16"/>
  <c r="DA164" i="16"/>
  <c r="DG164" i="16"/>
  <c r="EC164" i="16"/>
  <c r="DU164" i="16"/>
  <c r="DC164" i="16"/>
  <c r="DK164" i="16"/>
  <c r="EA164" i="16"/>
  <c r="DQ164" i="16"/>
  <c r="AT164" i="16"/>
  <c r="AX164" i="16"/>
  <c r="P167" i="16"/>
  <c r="F167" i="16"/>
  <c r="H167" i="16"/>
  <c r="CF167" i="16"/>
  <c r="CD167" i="16"/>
  <c r="CH167" i="16"/>
  <c r="DC167" i="16"/>
  <c r="DE167" i="16"/>
  <c r="DK167" i="16"/>
  <c r="EA167" i="16"/>
  <c r="DQ167" i="16"/>
  <c r="DS167" i="16"/>
  <c r="CW167" i="16"/>
  <c r="CY167" i="16"/>
  <c r="DA167" i="16"/>
  <c r="DG167" i="16"/>
  <c r="DI167" i="16"/>
  <c r="EC167" i="16"/>
  <c r="DU167" i="16"/>
  <c r="BM167" i="16"/>
  <c r="BS167" i="16"/>
  <c r="AV167" i="16"/>
  <c r="AZ167" i="16"/>
  <c r="AT167" i="16"/>
  <c r="AX167" i="16"/>
  <c r="AB167" i="16"/>
  <c r="N167" i="16"/>
  <c r="L167" i="16"/>
  <c r="J167" i="16"/>
  <c r="F168" i="16"/>
  <c r="CF168" i="16"/>
  <c r="CW168" i="16"/>
  <c r="CY168" i="16"/>
  <c r="DI168" i="16"/>
  <c r="EC168" i="16"/>
  <c r="DU168" i="16"/>
  <c r="DC168" i="16"/>
  <c r="DE168" i="16"/>
  <c r="EA168" i="16"/>
  <c r="DQ168" i="16"/>
  <c r="DS168" i="16"/>
  <c r="AT168" i="16"/>
  <c r="AX168" i="16"/>
  <c r="L168" i="16"/>
  <c r="P174" i="16"/>
  <c r="CF174" i="16"/>
  <c r="CW174" i="16"/>
  <c r="DE174" i="16"/>
  <c r="DK174" i="16"/>
  <c r="EA174" i="16"/>
  <c r="ED174" i="16" s="1"/>
  <c r="EF174" i="16" s="1"/>
  <c r="DQ174" i="16"/>
  <c r="DS174" i="16"/>
  <c r="BS174" i="16"/>
  <c r="CH174" i="16"/>
  <c r="CY174" i="16"/>
  <c r="DA174" i="16"/>
  <c r="DG174" i="16"/>
  <c r="DI174" i="16"/>
  <c r="AT174" i="16"/>
  <c r="AX174" i="16"/>
  <c r="P176" i="16"/>
  <c r="H176" i="16"/>
  <c r="F176" i="16"/>
  <c r="CF176" i="16"/>
  <c r="CD176" i="16"/>
  <c r="CH176" i="16"/>
  <c r="DC176" i="16"/>
  <c r="DE176" i="16"/>
  <c r="DK176" i="16"/>
  <c r="EA176" i="16"/>
  <c r="DQ176" i="16"/>
  <c r="DS176" i="16"/>
  <c r="BS176" i="16"/>
  <c r="CW176" i="16"/>
  <c r="CY176" i="16"/>
  <c r="DA176" i="16"/>
  <c r="DG176" i="16"/>
  <c r="DI176" i="16"/>
  <c r="EC176" i="16"/>
  <c r="DU176" i="16"/>
  <c r="BM176" i="16"/>
  <c r="AV176" i="16"/>
  <c r="AZ176" i="16"/>
  <c r="AT176" i="16"/>
  <c r="AX176" i="16"/>
  <c r="AN176" i="16"/>
  <c r="N176" i="16"/>
  <c r="L176" i="16"/>
  <c r="J176" i="16"/>
  <c r="P178" i="16"/>
  <c r="F178" i="16"/>
  <c r="CW178" i="16"/>
  <c r="DC178" i="16"/>
  <c r="DE178" i="16"/>
  <c r="DK178" i="16"/>
  <c r="EA178" i="16"/>
  <c r="CD178" i="16"/>
  <c r="CH178" i="16"/>
  <c r="CY178" i="16"/>
  <c r="DA178" i="16"/>
  <c r="DI178" i="16"/>
  <c r="EC178" i="16"/>
  <c r="DU178" i="16"/>
  <c r="BM178" i="16"/>
  <c r="AV178" i="16"/>
  <c r="AZ178" i="16"/>
  <c r="AX178" i="16"/>
  <c r="AB178" i="16"/>
  <c r="N178" i="16"/>
  <c r="L178" i="16"/>
  <c r="D179" i="16"/>
  <c r="F179" i="16"/>
  <c r="CY179" i="16"/>
  <c r="DA179" i="16"/>
  <c r="DG179" i="16"/>
  <c r="DI179" i="16"/>
  <c r="DU179" i="16"/>
  <c r="DE179" i="16"/>
  <c r="DK179" i="16"/>
  <c r="EA179" i="16"/>
  <c r="DS179" i="16"/>
  <c r="AZ179" i="16"/>
  <c r="AT179" i="16"/>
  <c r="AX179" i="16"/>
  <c r="L179" i="16"/>
  <c r="D182" i="16"/>
  <c r="DC182" i="16"/>
  <c r="DE182" i="16"/>
  <c r="DK182" i="16"/>
  <c r="EA182" i="16"/>
  <c r="DQ182" i="16"/>
  <c r="BS182" i="16"/>
  <c r="CD182" i="16"/>
  <c r="CH182" i="16"/>
  <c r="CY182" i="16"/>
  <c r="DG182" i="16"/>
  <c r="EC182" i="16"/>
  <c r="DU182" i="16"/>
  <c r="BM182" i="16"/>
  <c r="AV182" i="16"/>
  <c r="AT182" i="16"/>
  <c r="N182" i="16"/>
  <c r="L182" i="16"/>
  <c r="P183" i="16"/>
  <c r="CF183" i="16"/>
  <c r="CY183" i="16"/>
  <c r="DA183" i="16"/>
  <c r="DI183" i="16"/>
  <c r="EC183" i="16"/>
  <c r="DU183" i="16"/>
  <c r="DC183" i="16"/>
  <c r="DE183" i="16"/>
  <c r="DK183" i="16"/>
  <c r="EA183" i="16"/>
  <c r="DS183" i="16"/>
  <c r="BS183" i="16"/>
  <c r="AZ183" i="16"/>
  <c r="AT183" i="16"/>
  <c r="N183" i="16"/>
  <c r="L183" i="16"/>
  <c r="CW185" i="16"/>
  <c r="CY185" i="16"/>
  <c r="DG185" i="16"/>
  <c r="DI185" i="16"/>
  <c r="EC185" i="16"/>
  <c r="DU185" i="16"/>
  <c r="DC185" i="16"/>
  <c r="DE185" i="16"/>
  <c r="EA185" i="16"/>
  <c r="DS185" i="16"/>
  <c r="AX185" i="16"/>
  <c r="DU188" i="16"/>
  <c r="DI188" i="16"/>
  <c r="DE188" i="16"/>
  <c r="DA188" i="16"/>
  <c r="DQ188" i="16"/>
  <c r="DC188" i="16"/>
  <c r="CH188" i="16"/>
  <c r="AX188" i="16"/>
  <c r="AT188" i="16"/>
  <c r="F188" i="16"/>
  <c r="Z188" i="16"/>
  <c r="EA188" i="16"/>
  <c r="CY188" i="16"/>
  <c r="DG188" i="16"/>
  <c r="AJ188" i="16"/>
  <c r="P188" i="16"/>
  <c r="L188" i="16"/>
  <c r="DS190" i="16"/>
  <c r="EA190" i="16"/>
  <c r="DQ190" i="16"/>
  <c r="DE190" i="16"/>
  <c r="DK190" i="16"/>
  <c r="CY190" i="16"/>
  <c r="DG190" i="16"/>
  <c r="AZ190" i="16"/>
  <c r="EC192" i="16"/>
  <c r="DS192" i="16"/>
  <c r="DU192" i="16"/>
  <c r="DI192" i="16"/>
  <c r="DE192" i="16"/>
  <c r="DA192" i="16"/>
  <c r="CW192" i="16"/>
  <c r="CF192" i="16"/>
  <c r="DK192" i="16"/>
  <c r="DC192" i="16"/>
  <c r="AJ192" i="16"/>
  <c r="N192" i="16"/>
  <c r="Z192" i="16"/>
  <c r="CY192" i="16"/>
  <c r="CD192" i="16"/>
  <c r="AZ192" i="16"/>
  <c r="L192" i="16"/>
  <c r="EC194" i="16"/>
  <c r="DU194" i="16"/>
  <c r="DV194" i="16" s="1"/>
  <c r="DX194" i="16" s="1"/>
  <c r="EA194" i="16"/>
  <c r="DI194" i="16"/>
  <c r="DE194" i="16"/>
  <c r="DA194" i="16"/>
  <c r="CW194" i="16"/>
  <c r="DG194" i="16"/>
  <c r="DS73" i="16"/>
  <c r="DQ73" i="16"/>
  <c r="DI73" i="16"/>
  <c r="DE73" i="16"/>
  <c r="CF73" i="16"/>
  <c r="DK73" i="16"/>
  <c r="DC73" i="16"/>
  <c r="AX73" i="16"/>
  <c r="AT73" i="16"/>
  <c r="F73" i="16"/>
  <c r="Z73" i="16"/>
  <c r="CY73" i="16"/>
  <c r="CD73" i="16"/>
  <c r="EA73" i="16"/>
  <c r="ED73" i="16" s="1"/>
  <c r="EF73" i="16" s="1"/>
  <c r="DG73" i="16"/>
  <c r="AZ73" i="16"/>
  <c r="AV73" i="16"/>
  <c r="L73" i="16"/>
  <c r="DS197" i="16"/>
  <c r="DI197" i="16"/>
  <c r="DA197" i="16"/>
  <c r="CW197" i="16"/>
  <c r="CY197" i="16"/>
  <c r="CF197" i="16"/>
  <c r="DQ197" i="16"/>
  <c r="DC197" i="16"/>
  <c r="DK197" i="16"/>
  <c r="EC199" i="16"/>
  <c r="DU199" i="16"/>
  <c r="DQ199" i="16"/>
  <c r="DI199" i="16"/>
  <c r="DE199" i="16"/>
  <c r="DA199" i="16"/>
  <c r="CW199" i="16"/>
  <c r="DG199" i="16"/>
  <c r="CF199" i="16"/>
  <c r="EA199" i="16"/>
  <c r="DC199" i="16"/>
  <c r="AX199" i="16"/>
  <c r="J199" i="16"/>
  <c r="F199" i="16"/>
  <c r="Z199" i="16"/>
  <c r="AZ199" i="16"/>
  <c r="H199" i="16"/>
  <c r="DS201" i="16"/>
  <c r="DU201" i="16"/>
  <c r="DE201" i="16"/>
  <c r="CW201" i="16"/>
  <c r="DQ201" i="16"/>
  <c r="DG201" i="16"/>
  <c r="CY201" i="16"/>
  <c r="AX201" i="16"/>
  <c r="DK201" i="16"/>
  <c r="AZ201" i="16"/>
  <c r="DQ205" i="16"/>
  <c r="DI205" i="16"/>
  <c r="DE205" i="16"/>
  <c r="DA205" i="16"/>
  <c r="EA205" i="16"/>
  <c r="DS205" i="16"/>
  <c r="DG205" i="16"/>
  <c r="CY205" i="16"/>
  <c r="BM205" i="16"/>
  <c r="DK205" i="16"/>
  <c r="AV205" i="16"/>
  <c r="P205" i="16"/>
  <c r="EC207" i="16"/>
  <c r="DQ207" i="16"/>
  <c r="DE207" i="16"/>
  <c r="DA207" i="16"/>
  <c r="CW207" i="16"/>
  <c r="CY207" i="16"/>
  <c r="EA207" i="16"/>
  <c r="DU207" i="16"/>
  <c r="DC207" i="16"/>
  <c r="CH207" i="16"/>
  <c r="AX207" i="16"/>
  <c r="N207" i="16"/>
  <c r="DK207" i="16"/>
  <c r="CD207" i="16"/>
  <c r="AJ207" i="16"/>
  <c r="P207" i="16"/>
  <c r="D207" i="16"/>
  <c r="L207" i="16"/>
  <c r="EC209" i="16"/>
  <c r="DQ209" i="16"/>
  <c r="DU209" i="16"/>
  <c r="DI209" i="16"/>
  <c r="DE209" i="16"/>
  <c r="DA209" i="16"/>
  <c r="EA209" i="16"/>
  <c r="DG209" i="16"/>
  <c r="CY209" i="16"/>
  <c r="AT209" i="16"/>
  <c r="DS209" i="16"/>
  <c r="EC211" i="16"/>
  <c r="DQ211" i="16"/>
  <c r="DS211" i="16"/>
  <c r="DI211" i="16"/>
  <c r="DA211" i="16"/>
  <c r="CW211" i="16"/>
  <c r="DU211" i="16"/>
  <c r="CY211" i="16"/>
  <c r="DC211" i="16"/>
  <c r="BM211" i="16"/>
  <c r="AT211" i="16"/>
  <c r="J211" i="16"/>
  <c r="F211" i="16"/>
  <c r="Z211" i="16"/>
  <c r="DK211" i="16"/>
  <c r="CF211" i="16"/>
  <c r="AZ211" i="16"/>
  <c r="AN211" i="16"/>
  <c r="AV211" i="16"/>
  <c r="H211" i="16"/>
  <c r="L211" i="16"/>
  <c r="EC217" i="16"/>
  <c r="EA217" i="16"/>
  <c r="DI217" i="16"/>
  <c r="DE217" i="16"/>
  <c r="DA217" i="16"/>
  <c r="CW217" i="16"/>
  <c r="DQ217" i="16"/>
  <c r="DG217" i="16"/>
  <c r="CH217" i="16"/>
  <c r="BM217" i="16"/>
  <c r="AT217" i="16"/>
  <c r="P217" i="16"/>
  <c r="H217" i="16"/>
  <c r="D217" i="16"/>
  <c r="Z217" i="16"/>
  <c r="CF217" i="16"/>
  <c r="DK217" i="16"/>
  <c r="AZ217" i="16"/>
  <c r="AV217" i="16"/>
  <c r="AJ217" i="16"/>
  <c r="J217" i="16"/>
  <c r="DS219" i="16"/>
  <c r="DQ219" i="16"/>
  <c r="DU219" i="16"/>
  <c r="EA219" i="16"/>
  <c r="DE219" i="16"/>
  <c r="DA219" i="16"/>
  <c r="CW219" i="16"/>
  <c r="CY219" i="16"/>
  <c r="DC219" i="16"/>
  <c r="P219" i="16"/>
  <c r="DK219" i="16"/>
  <c r="DQ221" i="16"/>
  <c r="EA221" i="16"/>
  <c r="DU221" i="16"/>
  <c r="DI221" i="16"/>
  <c r="DE221" i="16"/>
  <c r="CW221" i="16"/>
  <c r="DS221" i="16"/>
  <c r="DG221" i="16"/>
  <c r="CD221" i="16"/>
  <c r="DC221" i="16"/>
  <c r="BM221" i="16"/>
  <c r="AX221" i="16"/>
  <c r="L221" i="16"/>
  <c r="H221" i="16"/>
  <c r="D221" i="16"/>
  <c r="DK221" i="16"/>
  <c r="AZ221" i="16"/>
  <c r="N221" i="16"/>
  <c r="F221" i="16"/>
  <c r="EC223" i="16"/>
  <c r="DQ223" i="16"/>
  <c r="DI223" i="16"/>
  <c r="DE223" i="16"/>
  <c r="DA223" i="16"/>
  <c r="CW223" i="16"/>
  <c r="DG223" i="16"/>
  <c r="DU223" i="16"/>
  <c r="DC223" i="16"/>
  <c r="DK223" i="16"/>
  <c r="F223" i="16"/>
  <c r="AJ214" i="16"/>
  <c r="X214" i="16"/>
  <c r="DS215" i="16"/>
  <c r="DU215" i="16"/>
  <c r="DQ215" i="16"/>
  <c r="CH215" i="16"/>
  <c r="CD215" i="16"/>
  <c r="P215" i="16"/>
  <c r="H215" i="16"/>
  <c r="D215" i="16"/>
  <c r="Z215" i="16"/>
  <c r="X215" i="16"/>
  <c r="CF215" i="16"/>
  <c r="F215" i="16"/>
  <c r="EC216" i="16"/>
  <c r="DQ216" i="16"/>
  <c r="DA216" i="16"/>
  <c r="CW216" i="16"/>
  <c r="DG216" i="16"/>
  <c r="CY216" i="16"/>
  <c r="CH216" i="16"/>
  <c r="DC216" i="16"/>
  <c r="DU216" i="16"/>
  <c r="DK216" i="16"/>
  <c r="EC218" i="16"/>
  <c r="DQ218" i="16"/>
  <c r="DU218" i="16"/>
  <c r="DI218" i="16"/>
  <c r="DE218" i="16"/>
  <c r="DA218" i="16"/>
  <c r="CW218" i="16"/>
  <c r="CH218" i="16"/>
  <c r="CD218" i="16"/>
  <c r="DS218" i="16"/>
  <c r="DC218" i="16"/>
  <c r="BM218" i="16"/>
  <c r="DK218" i="16"/>
  <c r="H218" i="16"/>
  <c r="AV218" i="16"/>
  <c r="EC220" i="16"/>
  <c r="DS220" i="16"/>
  <c r="DU220" i="16"/>
  <c r="DE220" i="16"/>
  <c r="DA220" i="16"/>
  <c r="CW220" i="16"/>
  <c r="DG220" i="16"/>
  <c r="CY220" i="16"/>
  <c r="DQ220" i="16"/>
  <c r="AZ220" i="16"/>
  <c r="AV220" i="16"/>
  <c r="EC222" i="16"/>
  <c r="DU222" i="16"/>
  <c r="DQ222" i="16"/>
  <c r="DI222" i="16"/>
  <c r="DE222" i="16"/>
  <c r="DA222" i="16"/>
  <c r="CW222" i="16"/>
  <c r="EA222" i="16"/>
  <c r="DG222" i="16"/>
  <c r="CY222" i="16"/>
  <c r="BM222" i="16"/>
  <c r="N222" i="16"/>
  <c r="J222" i="16"/>
  <c r="AZ222" i="16"/>
  <c r="AN222" i="16"/>
  <c r="H222" i="16"/>
  <c r="AV222" i="16"/>
  <c r="D222" i="16"/>
  <c r="DS224" i="16"/>
  <c r="DI224" i="16"/>
  <c r="DA224" i="16"/>
  <c r="CW224" i="16"/>
  <c r="DG224" i="16"/>
  <c r="CH224" i="16"/>
  <c r="EA224" i="16"/>
  <c r="DC224" i="16"/>
  <c r="DK224" i="16"/>
  <c r="N131" i="16"/>
  <c r="Z178" i="16"/>
  <c r="Z167" i="16"/>
  <c r="Z163" i="16"/>
  <c r="Z157" i="16"/>
  <c r="Z172" i="16"/>
  <c r="Z154" i="16"/>
  <c r="Z151" i="16"/>
  <c r="Z133" i="16"/>
  <c r="Z129" i="16"/>
  <c r="Z127" i="16"/>
  <c r="Z146" i="16"/>
  <c r="Z142" i="16"/>
  <c r="Z138" i="16"/>
  <c r="Z136" i="16"/>
  <c r="Z120" i="16"/>
  <c r="Z114" i="16"/>
  <c r="Z112" i="16"/>
  <c r="Z110" i="16"/>
  <c r="Z108" i="16"/>
  <c r="Z118" i="16"/>
  <c r="Z103" i="16"/>
  <c r="Z99" i="16"/>
  <c r="Z93" i="16"/>
  <c r="AJ183" i="16"/>
  <c r="AJ173" i="16"/>
  <c r="AJ171" i="16"/>
  <c r="AJ168" i="16"/>
  <c r="AJ167" i="16"/>
  <c r="AJ166" i="16"/>
  <c r="AJ164" i="16"/>
  <c r="AJ157" i="16"/>
  <c r="AJ147" i="16"/>
  <c r="AJ146" i="16"/>
  <c r="AJ145" i="16"/>
  <c r="AJ143" i="16"/>
  <c r="AJ142" i="16"/>
  <c r="AJ139" i="16"/>
  <c r="AJ138" i="16"/>
  <c r="AJ137" i="16"/>
  <c r="AJ135" i="16"/>
  <c r="AJ154" i="16"/>
  <c r="AJ152" i="16"/>
  <c r="AJ151" i="16"/>
  <c r="AJ133" i="16"/>
  <c r="AJ128" i="16"/>
  <c r="AJ153" i="16"/>
  <c r="AJ118" i="16"/>
  <c r="AJ103" i="16"/>
  <c r="AJ100" i="16"/>
  <c r="AJ99" i="16"/>
  <c r="AJ98" i="16"/>
  <c r="AJ90" i="16"/>
  <c r="AJ89" i="16"/>
  <c r="AJ84" i="16"/>
  <c r="AJ83" i="16"/>
  <c r="AJ82" i="16"/>
  <c r="AJ117" i="16"/>
  <c r="AJ113" i="16"/>
  <c r="AJ110" i="16"/>
  <c r="AJ107" i="16"/>
  <c r="AJ96" i="16"/>
  <c r="AJ95" i="16"/>
  <c r="AX139" i="16"/>
  <c r="AX100" i="16"/>
  <c r="AX76" i="16"/>
  <c r="CY163" i="16"/>
  <c r="CY120" i="16"/>
  <c r="CY100" i="16"/>
  <c r="DG160" i="16"/>
  <c r="DG116" i="16"/>
  <c r="DG89" i="16"/>
  <c r="DK139" i="16"/>
  <c r="DK119" i="16"/>
  <c r="DK93" i="16"/>
  <c r="DQ175" i="16"/>
  <c r="DQ163" i="16"/>
  <c r="EA181" i="16"/>
  <c r="ED181" i="16" s="1"/>
  <c r="EF181" i="16" s="1"/>
  <c r="EA160" i="16"/>
  <c r="ED160" i="16" s="1"/>
  <c r="EF160" i="16" s="1"/>
  <c r="D171" i="16"/>
  <c r="D167" i="16"/>
  <c r="D157" i="16"/>
  <c r="D102" i="16"/>
  <c r="D108" i="16"/>
  <c r="D96" i="16"/>
  <c r="H107" i="16"/>
  <c r="P158" i="16"/>
  <c r="P157" i="16"/>
  <c r="P118" i="16"/>
  <c r="X184" i="16"/>
  <c r="X178" i="16"/>
  <c r="X176" i="16"/>
  <c r="X173" i="16"/>
  <c r="X172" i="16"/>
  <c r="X171" i="16"/>
  <c r="X167" i="16"/>
  <c r="X166" i="16"/>
  <c r="X158" i="16"/>
  <c r="X157" i="16"/>
  <c r="X149" i="16"/>
  <c r="X141" i="16"/>
  <c r="X137" i="16"/>
  <c r="X135" i="16"/>
  <c r="X152" i="16"/>
  <c r="X119" i="16"/>
  <c r="X102" i="16"/>
  <c r="X100" i="16"/>
  <c r="X99" i="16"/>
  <c r="X98" i="16"/>
  <c r="X87" i="16"/>
  <c r="X84" i="16"/>
  <c r="X82" i="16"/>
  <c r="X110" i="16"/>
  <c r="X108" i="16"/>
  <c r="X107" i="16"/>
  <c r="X96" i="16"/>
  <c r="X95" i="16"/>
  <c r="AH176" i="16"/>
  <c r="AH158" i="16"/>
  <c r="AH171" i="16"/>
  <c r="AH123" i="16"/>
  <c r="AH95" i="16"/>
  <c r="AH99" i="16"/>
  <c r="AL176" i="16"/>
  <c r="AL131" i="16"/>
  <c r="AL127" i="16"/>
  <c r="AL136" i="16"/>
  <c r="AL116" i="16"/>
  <c r="AL108" i="16"/>
  <c r="AL120" i="16"/>
  <c r="AV120" i="16"/>
  <c r="AV102" i="16"/>
  <c r="BS126" i="16"/>
  <c r="CF100" i="16"/>
  <c r="CF89" i="16"/>
  <c r="CW82" i="16"/>
  <c r="CW111" i="16"/>
  <c r="DA117" i="16"/>
  <c r="DE100" i="16"/>
  <c r="DE89" i="16"/>
  <c r="DI93" i="16"/>
  <c r="DI82" i="16"/>
  <c r="DS124" i="16"/>
  <c r="DS100" i="16"/>
  <c r="DS89" i="16"/>
  <c r="EC172" i="16"/>
  <c r="EC171" i="16"/>
  <c r="EC158" i="16"/>
  <c r="EC157" i="16"/>
  <c r="EC139" i="16"/>
  <c r="EC136" i="16"/>
  <c r="EC135" i="16"/>
  <c r="EC152" i="16"/>
  <c r="EC151" i="16"/>
  <c r="EC131" i="16"/>
  <c r="EC118" i="16"/>
  <c r="EC99" i="16"/>
  <c r="EC98" i="16"/>
  <c r="EC108" i="16"/>
  <c r="EC107" i="16"/>
  <c r="EC96" i="16"/>
  <c r="EC95" i="16"/>
  <c r="AH13" i="16"/>
  <c r="CD13" i="16"/>
  <c r="V15" i="16"/>
  <c r="CY15" i="16"/>
  <c r="DC15" i="16"/>
  <c r="Z17" i="16"/>
  <c r="CD17" i="16"/>
  <c r="F18" i="16"/>
  <c r="CY18" i="16"/>
  <c r="DK18" i="16"/>
  <c r="EA18" i="16"/>
  <c r="AT20" i="16"/>
  <c r="CY20" i="16"/>
  <c r="DK20" i="16"/>
  <c r="AT21" i="16"/>
  <c r="AX21" i="16"/>
  <c r="BS21" i="16"/>
  <c r="DQ21" i="16"/>
  <c r="V22" i="16"/>
  <c r="V24" i="16"/>
  <c r="AC24" i="16" s="1"/>
  <c r="AE24" i="16" s="1"/>
  <c r="H26" i="16"/>
  <c r="X26" i="16"/>
  <c r="BM26" i="16"/>
  <c r="CW26" i="16"/>
  <c r="DA26" i="16"/>
  <c r="CZ25" i="16" s="1"/>
  <c r="DE26" i="16"/>
  <c r="DD25" i="16" s="1"/>
  <c r="EC26" i="16"/>
  <c r="H27" i="16"/>
  <c r="P27" i="16"/>
  <c r="X27" i="16"/>
  <c r="EC27" i="16"/>
  <c r="DS28" i="16"/>
  <c r="EC28" i="16"/>
  <c r="X29" i="16"/>
  <c r="AJ29" i="16"/>
  <c r="DI29" i="16"/>
  <c r="EC29" i="16"/>
  <c r="AJ31" i="16"/>
  <c r="D33" i="16"/>
  <c r="H33" i="16"/>
  <c r="X33" i="16"/>
  <c r="X34" i="16"/>
  <c r="AJ34" i="16"/>
  <c r="AJ35" i="16"/>
  <c r="P36" i="16"/>
  <c r="CW36" i="16"/>
  <c r="EC36" i="16"/>
  <c r="F38" i="16"/>
  <c r="V38" i="16"/>
  <c r="Z39" i="16"/>
  <c r="AX40" i="16"/>
  <c r="BS41" i="16"/>
  <c r="AX43" i="16"/>
  <c r="BS43" i="16"/>
  <c r="CD43" i="16"/>
  <c r="CH43" i="16"/>
  <c r="F44" i="16"/>
  <c r="V44" i="16"/>
  <c r="DC44" i="16"/>
  <c r="DQ44" i="16"/>
  <c r="Z47" i="16"/>
  <c r="V48" i="16"/>
  <c r="H52" i="16"/>
  <c r="X52" i="16"/>
  <c r="AJ52" i="16"/>
  <c r="EC52" i="16"/>
  <c r="P53" i="16"/>
  <c r="X53" i="16"/>
  <c r="AJ53" i="16"/>
  <c r="EC53" i="16"/>
  <c r="D54" i="16"/>
  <c r="BM54" i="16"/>
  <c r="CW54" i="16"/>
  <c r="AJ55" i="16"/>
  <c r="X56" i="16"/>
  <c r="AV56" i="16"/>
  <c r="P57" i="16"/>
  <c r="X57" i="16"/>
  <c r="AJ57" i="16"/>
  <c r="DI57" i="16"/>
  <c r="X58" i="16"/>
  <c r="AJ58" i="16"/>
  <c r="D61" i="16"/>
  <c r="P62" i="16"/>
  <c r="X62" i="16"/>
  <c r="DA62" i="16"/>
  <c r="DS62" i="16"/>
  <c r="AJ63" i="16"/>
  <c r="H64" i="16"/>
  <c r="EC64" i="16"/>
  <c r="AJ65" i="16"/>
  <c r="CF65" i="16"/>
  <c r="D66" i="16"/>
  <c r="AJ66" i="16"/>
  <c r="CW66" i="16"/>
  <c r="DI66" i="16"/>
  <c r="CF67" i="16"/>
  <c r="X68" i="16"/>
  <c r="X69" i="16"/>
  <c r="CW69" i="16"/>
  <c r="DS72" i="16"/>
  <c r="X74" i="16"/>
  <c r="AJ74" i="16"/>
  <c r="X75" i="16"/>
  <c r="AJ75" i="16"/>
  <c r="X79" i="16"/>
  <c r="CW79" i="16"/>
  <c r="F136" i="16"/>
  <c r="F114" i="16"/>
  <c r="F107" i="16"/>
  <c r="F104" i="16"/>
  <c r="V176" i="16"/>
  <c r="V174" i="16"/>
  <c r="V158" i="16"/>
  <c r="V171" i="16"/>
  <c r="V155" i="16"/>
  <c r="AC155" i="16" s="1"/>
  <c r="AE155" i="16" s="1"/>
  <c r="V152" i="16"/>
  <c r="V128" i="16"/>
  <c r="V123" i="16"/>
  <c r="V121" i="16"/>
  <c r="V135" i="16"/>
  <c r="V113" i="16"/>
  <c r="V111" i="16"/>
  <c r="V107" i="16"/>
  <c r="V95" i="16"/>
  <c r="V119" i="16"/>
  <c r="V98" i="16"/>
  <c r="V92" i="16"/>
  <c r="V87" i="16"/>
  <c r="V86" i="16"/>
  <c r="V79" i="16"/>
  <c r="AT114" i="16"/>
  <c r="BA114" i="16" s="1"/>
  <c r="BC114" i="16" s="1"/>
  <c r="AT104" i="16"/>
  <c r="CH160" i="16"/>
  <c r="CH109" i="16"/>
  <c r="DC184" i="16"/>
  <c r="DC155" i="16"/>
  <c r="DC109" i="16"/>
  <c r="X15" i="16"/>
  <c r="EC15" i="16"/>
  <c r="P18" i="16"/>
  <c r="X18" i="16"/>
  <c r="AJ19" i="16"/>
  <c r="DE20" i="16"/>
  <c r="DS20" i="16"/>
  <c r="H21" i="16"/>
  <c r="AJ21" i="16"/>
  <c r="CF21" i="16"/>
  <c r="DA21" i="16"/>
  <c r="X22" i="16"/>
  <c r="AJ22" i="16"/>
  <c r="AJ23" i="16"/>
  <c r="F26" i="16"/>
  <c r="N26" i="16"/>
  <c r="Z26" i="16"/>
  <c r="AH26" i="16"/>
  <c r="AT26" i="16"/>
  <c r="AX26" i="16"/>
  <c r="BS26" i="16"/>
  <c r="CY26" i="16"/>
  <c r="CX25" i="16" s="1"/>
  <c r="DC26" i="16"/>
  <c r="DB25" i="16" s="1"/>
  <c r="DG26" i="16"/>
  <c r="DF25" i="16" s="1"/>
  <c r="DK26" i="16"/>
  <c r="EA26" i="16"/>
  <c r="F27" i="16"/>
  <c r="V27" i="16"/>
  <c r="Z27" i="16"/>
  <c r="AH27" i="16"/>
  <c r="AL27" i="16"/>
  <c r="V28" i="16"/>
  <c r="DQ28" i="16"/>
  <c r="CH29" i="16"/>
  <c r="CY29" i="16"/>
  <c r="DQ29" i="16"/>
  <c r="DQ30" i="16"/>
  <c r="V31" i="16"/>
  <c r="AC31" i="16" s="1"/>
  <c r="AE31" i="16" s="1"/>
  <c r="N33" i="16"/>
  <c r="AX33" i="16"/>
  <c r="BS33" i="16"/>
  <c r="DK33" i="16"/>
  <c r="EA33" i="16"/>
  <c r="Z34" i="16"/>
  <c r="V36" i="16"/>
  <c r="BS36" i="16"/>
  <c r="DC36" i="16"/>
  <c r="EA36" i="16"/>
  <c r="P38" i="16"/>
  <c r="AJ38" i="16"/>
  <c r="EC38" i="16"/>
  <c r="D39" i="16"/>
  <c r="AJ39" i="16"/>
  <c r="EC39" i="16"/>
  <c r="EC41" i="16"/>
  <c r="AJ43" i="16"/>
  <c r="CW43" i="16"/>
  <c r="DI43" i="16"/>
  <c r="EC43" i="16"/>
  <c r="H44" i="16"/>
  <c r="X44" i="16"/>
  <c r="CW44" i="16"/>
  <c r="DE44" i="16"/>
  <c r="DI44" i="16"/>
  <c r="AJ47" i="16"/>
  <c r="Z52" i="16"/>
  <c r="V53" i="16"/>
  <c r="V54" i="16"/>
  <c r="CD54" i="16"/>
  <c r="EA54" i="16"/>
  <c r="ED54" i="16" s="1"/>
  <c r="EF54" i="16" s="1"/>
  <c r="CH57" i="16"/>
  <c r="DC57" i="16"/>
  <c r="DG57" i="16"/>
  <c r="DQ57" i="16"/>
  <c r="N61" i="16"/>
  <c r="BS61" i="16"/>
  <c r="V62" i="16"/>
  <c r="DC62" i="16"/>
  <c r="DQ62" i="16"/>
  <c r="DQ64" i="16"/>
  <c r="N66" i="16"/>
  <c r="AX66" i="16"/>
  <c r="BS66" i="16"/>
  <c r="EA66" i="16"/>
  <c r="AX67" i="16"/>
  <c r="CY67" i="16"/>
  <c r="BS68" i="16"/>
  <c r="DK68" i="16"/>
  <c r="F69" i="16"/>
  <c r="V70" i="16"/>
  <c r="EA72" i="16"/>
  <c r="DC74" i="16"/>
  <c r="AH75" i="16"/>
  <c r="EC76" i="16"/>
  <c r="X78" i="16"/>
  <c r="H80" i="16"/>
  <c r="AJ80" i="16"/>
  <c r="AC86" i="16" l="1"/>
  <c r="AE86" i="16" s="1"/>
  <c r="DV101" i="16"/>
  <c r="DX101" i="16" s="1"/>
  <c r="DV178" i="16"/>
  <c r="DX178" i="16" s="1"/>
  <c r="ED126" i="16"/>
  <c r="EF126" i="16" s="1"/>
  <c r="BA127" i="16"/>
  <c r="BC127" i="16" s="1"/>
  <c r="AC36" i="16"/>
  <c r="AE36" i="16" s="1"/>
  <c r="BA113" i="16"/>
  <c r="BC113" i="16" s="1"/>
  <c r="ED143" i="16"/>
  <c r="EF143" i="16" s="1"/>
  <c r="ED33" i="16"/>
  <c r="EF33" i="16" s="1"/>
  <c r="ED125" i="16"/>
  <c r="EF125" i="16" s="1"/>
  <c r="BA104" i="16"/>
  <c r="BC104" i="16" s="1"/>
  <c r="BA209" i="16"/>
  <c r="BC209" i="16" s="1"/>
  <c r="AC48" i="16"/>
  <c r="AE48" i="16" s="1"/>
  <c r="AC117" i="16"/>
  <c r="AE117" i="16" s="1"/>
  <c r="AC30" i="16"/>
  <c r="AE30" i="16" s="1"/>
  <c r="AO158" i="16"/>
  <c r="AQ158" i="16" s="1"/>
  <c r="Q110" i="16"/>
  <c r="S110" i="16" s="1"/>
  <c r="ED195" i="16"/>
  <c r="EF195" i="16" s="1"/>
  <c r="AO191" i="16"/>
  <c r="AQ191" i="16" s="1"/>
  <c r="DL203" i="16"/>
  <c r="DN203" i="16" s="1"/>
  <c r="BA87" i="16"/>
  <c r="BC87" i="16" s="1"/>
  <c r="BA34" i="16"/>
  <c r="BC34" i="16" s="1"/>
  <c r="CR159" i="16"/>
  <c r="CT159" i="16" s="1"/>
  <c r="ED205" i="16"/>
  <c r="EF205" i="16" s="1"/>
  <c r="ED179" i="16"/>
  <c r="EF179" i="16" s="1"/>
  <c r="DV155" i="16"/>
  <c r="DX155" i="16" s="1"/>
  <c r="AC174" i="16"/>
  <c r="AE174" i="16" s="1"/>
  <c r="Q205" i="16"/>
  <c r="S205" i="16" s="1"/>
  <c r="ED165" i="16"/>
  <c r="EF165" i="16" s="1"/>
  <c r="ED186" i="16"/>
  <c r="EF186" i="16" s="1"/>
  <c r="ED66" i="16"/>
  <c r="EF66" i="16" s="1"/>
  <c r="AO75" i="16"/>
  <c r="AQ75" i="16" s="1"/>
  <c r="Q157" i="16"/>
  <c r="DV223" i="16"/>
  <c r="DX223" i="16" s="1"/>
  <c r="BA188" i="16"/>
  <c r="BC188" i="16" s="1"/>
  <c r="DV168" i="16"/>
  <c r="DX168" i="16" s="1"/>
  <c r="ED34" i="16"/>
  <c r="EF34" i="16" s="1"/>
  <c r="ED194" i="16"/>
  <c r="EF194" i="16" s="1"/>
  <c r="ED26" i="16"/>
  <c r="EF26" i="16" s="1"/>
  <c r="DV218" i="16"/>
  <c r="DX218" i="16" s="1"/>
  <c r="DV90" i="16"/>
  <c r="DX90" i="16" s="1"/>
  <c r="ED46" i="16"/>
  <c r="EF46" i="16" s="1"/>
  <c r="ED208" i="16"/>
  <c r="EF208" i="16" s="1"/>
  <c r="DV187" i="16"/>
  <c r="DX187" i="16" s="1"/>
  <c r="ED145" i="16"/>
  <c r="EF145" i="16" s="1"/>
  <c r="ED133" i="16"/>
  <c r="EF133" i="16" s="1"/>
  <c r="ED18" i="16"/>
  <c r="EF18" i="16" s="1"/>
  <c r="AC123" i="16"/>
  <c r="AE123" i="16" s="1"/>
  <c r="AO123" i="16"/>
  <c r="AQ123" i="16" s="1"/>
  <c r="BA55" i="16"/>
  <c r="BC55" i="16" s="1"/>
  <c r="ED49" i="16"/>
  <c r="EF49" i="16" s="1"/>
  <c r="Q146" i="16"/>
  <c r="AO102" i="16"/>
  <c r="AQ102" i="16" s="1"/>
  <c r="AO26" i="16"/>
  <c r="AQ26" i="16" s="1"/>
  <c r="ED199" i="16"/>
  <c r="EF199" i="16" s="1"/>
  <c r="ED182" i="16"/>
  <c r="EF182" i="16" s="1"/>
  <c r="ED138" i="16"/>
  <c r="EF138" i="16" s="1"/>
  <c r="DV212" i="16"/>
  <c r="DX212" i="16" s="1"/>
  <c r="DV202" i="16"/>
  <c r="DX202" i="16" s="1"/>
  <c r="Q173" i="16"/>
  <c r="DV39" i="16"/>
  <c r="DX39" i="16" s="1"/>
  <c r="BA175" i="16"/>
  <c r="BC175" i="16" s="1"/>
  <c r="DL36" i="16"/>
  <c r="DN36" i="16" s="1"/>
  <c r="DL82" i="16"/>
  <c r="DN82" i="16" s="1"/>
  <c r="AO171" i="16"/>
  <c r="AQ171" i="16" s="1"/>
  <c r="DV221" i="16"/>
  <c r="DX221" i="16" s="1"/>
  <c r="BA217" i="16"/>
  <c r="BC217" i="16" s="1"/>
  <c r="ED161" i="16"/>
  <c r="EF161" i="16" s="1"/>
  <c r="Q137" i="16"/>
  <c r="ED101" i="16"/>
  <c r="EF101" i="16" s="1"/>
  <c r="DV88" i="16"/>
  <c r="DX88" i="16" s="1"/>
  <c r="DV75" i="16"/>
  <c r="DX75" i="16" s="1"/>
  <c r="DV86" i="16"/>
  <c r="DX86" i="16" s="1"/>
  <c r="ED48" i="16"/>
  <c r="EF48" i="16" s="1"/>
  <c r="ED128" i="16"/>
  <c r="EF128" i="16" s="1"/>
  <c r="ED83" i="16"/>
  <c r="EF83" i="16" s="1"/>
  <c r="DV93" i="16"/>
  <c r="DX93" i="16" s="1"/>
  <c r="ED30" i="16"/>
  <c r="EF30" i="16" s="1"/>
  <c r="BA224" i="16"/>
  <c r="BC224" i="16" s="1"/>
  <c r="AC220" i="16"/>
  <c r="AE220" i="16" s="1"/>
  <c r="AC185" i="16"/>
  <c r="AE185" i="16" s="1"/>
  <c r="AO64" i="16"/>
  <c r="AQ64" i="16" s="1"/>
  <c r="BA186" i="16"/>
  <c r="BC186" i="16" s="1"/>
  <c r="ED167" i="16"/>
  <c r="EF167" i="16" s="1"/>
  <c r="ED178" i="16"/>
  <c r="EF178" i="16" s="1"/>
  <c r="BA19" i="16"/>
  <c r="BC19" i="16" s="1"/>
  <c r="ED200" i="16"/>
  <c r="EF200" i="16" s="1"/>
  <c r="ED196" i="16"/>
  <c r="EF196" i="16" s="1"/>
  <c r="ED166" i="16"/>
  <c r="EF166" i="16" s="1"/>
  <c r="DV135" i="16"/>
  <c r="DX135" i="16" s="1"/>
  <c r="BA135" i="16"/>
  <c r="BC135" i="16" s="1"/>
  <c r="BA15" i="16"/>
  <c r="BC15" i="16" s="1"/>
  <c r="ED206" i="16"/>
  <c r="EF206" i="16" s="1"/>
  <c r="ED176" i="16"/>
  <c r="EF176" i="16" s="1"/>
  <c r="DV41" i="16"/>
  <c r="DX41" i="16" s="1"/>
  <c r="CR38" i="16"/>
  <c r="CT38" i="16" s="1"/>
  <c r="BA165" i="16"/>
  <c r="BC165" i="16" s="1"/>
  <c r="BA72" i="16"/>
  <c r="BC72" i="16" s="1"/>
  <c r="DV188" i="16"/>
  <c r="DX188" i="16" s="1"/>
  <c r="ED72" i="16"/>
  <c r="EF72" i="16" s="1"/>
  <c r="AC53" i="16"/>
  <c r="AE53" i="16" s="1"/>
  <c r="Q18" i="16"/>
  <c r="Q57" i="16"/>
  <c r="Q36" i="16"/>
  <c r="ED217" i="16"/>
  <c r="EF217" i="16" s="1"/>
  <c r="DV211" i="16"/>
  <c r="DX211" i="16" s="1"/>
  <c r="DV201" i="16"/>
  <c r="DX201" i="16" s="1"/>
  <c r="DL192" i="16"/>
  <c r="DN192" i="16" s="1"/>
  <c r="DV147" i="16"/>
  <c r="DX147" i="16" s="1"/>
  <c r="DV137" i="16"/>
  <c r="DX137" i="16" s="1"/>
  <c r="ED113" i="16"/>
  <c r="EF113" i="16" s="1"/>
  <c r="ED80" i="16"/>
  <c r="EF80" i="16" s="1"/>
  <c r="ED60" i="16"/>
  <c r="EF60" i="16" s="1"/>
  <c r="DL55" i="16"/>
  <c r="DN55" i="16" s="1"/>
  <c r="Q52" i="16"/>
  <c r="DL50" i="16"/>
  <c r="DN50" i="16" s="1"/>
  <c r="DL49" i="16"/>
  <c r="DN49" i="16" s="1"/>
  <c r="DL46" i="16"/>
  <c r="DN46" i="16" s="1"/>
  <c r="BA212" i="16"/>
  <c r="BC212" i="16" s="1"/>
  <c r="DV210" i="16"/>
  <c r="DX210" i="16" s="1"/>
  <c r="BA202" i="16"/>
  <c r="BC202" i="16" s="1"/>
  <c r="DL200" i="16"/>
  <c r="DN200" i="16" s="1"/>
  <c r="Q198" i="16"/>
  <c r="DV177" i="16"/>
  <c r="DX177" i="16" s="1"/>
  <c r="DV163" i="16"/>
  <c r="DX163" i="16" s="1"/>
  <c r="ED139" i="16"/>
  <c r="EF139" i="16" s="1"/>
  <c r="BA132" i="16"/>
  <c r="BC132" i="16" s="1"/>
  <c r="ED130" i="16"/>
  <c r="EF130" i="16" s="1"/>
  <c r="DL128" i="16"/>
  <c r="DN128" i="16" s="1"/>
  <c r="DV116" i="16"/>
  <c r="DX116" i="16" s="1"/>
  <c r="DV111" i="16"/>
  <c r="DX111" i="16" s="1"/>
  <c r="ED109" i="16"/>
  <c r="EF109" i="16" s="1"/>
  <c r="Q109" i="16"/>
  <c r="ED103" i="16"/>
  <c r="EF103" i="16" s="1"/>
  <c r="DV79" i="16"/>
  <c r="DX79" i="16" s="1"/>
  <c r="BA65" i="16"/>
  <c r="BC65" i="16" s="1"/>
  <c r="AO141" i="16"/>
  <c r="AQ141" i="16" s="1"/>
  <c r="AC131" i="16"/>
  <c r="AE131" i="16" s="1"/>
  <c r="AO17" i="16"/>
  <c r="AQ17" i="16" s="1"/>
  <c r="AO70" i="16"/>
  <c r="AQ70" i="16" s="1"/>
  <c r="DV38" i="16"/>
  <c r="DX38" i="16" s="1"/>
  <c r="DV172" i="16"/>
  <c r="DX172" i="16" s="1"/>
  <c r="AC206" i="16"/>
  <c r="AE206" i="16" s="1"/>
  <c r="AO41" i="16"/>
  <c r="AQ41" i="16" s="1"/>
  <c r="AO30" i="16"/>
  <c r="AQ30" i="16" s="1"/>
  <c r="ED123" i="16"/>
  <c r="EF123" i="16" s="1"/>
  <c r="ED16" i="16"/>
  <c r="EF16" i="16" s="1"/>
  <c r="DL194" i="16"/>
  <c r="DN194" i="16" s="1"/>
  <c r="DL92" i="16"/>
  <c r="DN92" i="16" s="1"/>
  <c r="BA138" i="16"/>
  <c r="BC138" i="16" s="1"/>
  <c r="DV125" i="16"/>
  <c r="DX125" i="16" s="1"/>
  <c r="Q63" i="16"/>
  <c r="BA40" i="16"/>
  <c r="BC40" i="16" s="1"/>
  <c r="BA23" i="16"/>
  <c r="BC23" i="16" s="1"/>
  <c r="BA198" i="16"/>
  <c r="BC198" i="16" s="1"/>
  <c r="DV180" i="16"/>
  <c r="DX180" i="16" s="1"/>
  <c r="ED142" i="16"/>
  <c r="EF142" i="16" s="1"/>
  <c r="BA83" i="16"/>
  <c r="BC83" i="16" s="1"/>
  <c r="ED79" i="16"/>
  <c r="EF79" i="16" s="1"/>
  <c r="DL64" i="16"/>
  <c r="DN64" i="16" s="1"/>
  <c r="DV61" i="16"/>
  <c r="DX61" i="16" s="1"/>
  <c r="ED44" i="16"/>
  <c r="EF44" i="16" s="1"/>
  <c r="DV33" i="16"/>
  <c r="DX33" i="16" s="1"/>
  <c r="Q29" i="16"/>
  <c r="AO152" i="16"/>
  <c r="AQ152" i="16" s="1"/>
  <c r="AC145" i="16"/>
  <c r="AE145" i="16" s="1"/>
  <c r="AO82" i="16"/>
  <c r="AQ82" i="16" s="1"/>
  <c r="AC188" i="16"/>
  <c r="AE188" i="16" s="1"/>
  <c r="AO52" i="16"/>
  <c r="AQ52" i="16" s="1"/>
  <c r="AO39" i="16"/>
  <c r="AQ39" i="16" s="1"/>
  <c r="AO14" i="16"/>
  <c r="AQ14" i="16" s="1"/>
  <c r="ED172" i="16"/>
  <c r="EF172" i="16" s="1"/>
  <c r="ED158" i="16"/>
  <c r="EF158" i="16" s="1"/>
  <c r="DV52" i="16"/>
  <c r="DX52" i="16" s="1"/>
  <c r="BA107" i="16"/>
  <c r="BC107" i="16" s="1"/>
  <c r="BA171" i="16"/>
  <c r="BC171" i="16" s="1"/>
  <c r="DL214" i="16"/>
  <c r="DN214" i="16" s="1"/>
  <c r="Q224" i="16"/>
  <c r="BA206" i="16"/>
  <c r="BC206" i="16" s="1"/>
  <c r="Q194" i="16"/>
  <c r="Q177" i="16"/>
  <c r="Q161" i="16"/>
  <c r="AO144" i="16"/>
  <c r="AQ144" i="16" s="1"/>
  <c r="Q126" i="16"/>
  <c r="Q123" i="16"/>
  <c r="BA119" i="16"/>
  <c r="BC119" i="16" s="1"/>
  <c r="AC115" i="16"/>
  <c r="AE115" i="16" s="1"/>
  <c r="Q105" i="16"/>
  <c r="BA105" i="16"/>
  <c r="BC105" i="16" s="1"/>
  <c r="AO77" i="16"/>
  <c r="AQ77" i="16" s="1"/>
  <c r="Q68" i="16"/>
  <c r="BA68" i="16"/>
  <c r="BC68" i="16" s="1"/>
  <c r="Q56" i="16"/>
  <c r="AC42" i="16"/>
  <c r="AE42" i="16" s="1"/>
  <c r="BA36" i="16"/>
  <c r="BC36" i="16" s="1"/>
  <c r="AO24" i="16"/>
  <c r="AQ24" i="16" s="1"/>
  <c r="Q196" i="16"/>
  <c r="BA196" i="16"/>
  <c r="BC196" i="16" s="1"/>
  <c r="AO169" i="16"/>
  <c r="AQ169" i="16" s="1"/>
  <c r="AO154" i="16"/>
  <c r="AQ154" i="16" s="1"/>
  <c r="AO133" i="16"/>
  <c r="AQ133" i="16" s="1"/>
  <c r="Q84" i="16"/>
  <c r="BA67" i="16"/>
  <c r="BC67" i="16" s="1"/>
  <c r="Q67" i="16"/>
  <c r="BA41" i="16"/>
  <c r="BC41" i="16" s="1"/>
  <c r="AC222" i="16"/>
  <c r="AE222" i="16" s="1"/>
  <c r="Q73" i="16"/>
  <c r="AO73" i="16"/>
  <c r="AQ73" i="16" s="1"/>
  <c r="AO174" i="16"/>
  <c r="AQ174" i="16" s="1"/>
  <c r="BA163" i="16"/>
  <c r="BC163" i="16" s="1"/>
  <c r="Q128" i="16"/>
  <c r="BA117" i="16"/>
  <c r="BC117" i="16" s="1"/>
  <c r="Q113" i="16"/>
  <c r="AO109" i="16"/>
  <c r="AQ109" i="16" s="1"/>
  <c r="AC91" i="16"/>
  <c r="AE91" i="16" s="1"/>
  <c r="BA70" i="16"/>
  <c r="BC70" i="16" s="1"/>
  <c r="AC66" i="16"/>
  <c r="AE66" i="16" s="1"/>
  <c r="Q54" i="16"/>
  <c r="BA30" i="16"/>
  <c r="BC30" i="16" s="1"/>
  <c r="Q211" i="16"/>
  <c r="BA191" i="16"/>
  <c r="BC191" i="16" s="1"/>
  <c r="AC182" i="16"/>
  <c r="AE182" i="16" s="1"/>
  <c r="AO131" i="16"/>
  <c r="AQ131" i="16" s="1"/>
  <c r="BA17" i="16"/>
  <c r="BC17" i="16" s="1"/>
  <c r="DL206" i="16"/>
  <c r="DN206" i="16" s="1"/>
  <c r="DV68" i="16"/>
  <c r="DX68" i="16" s="1"/>
  <c r="DV15" i="16"/>
  <c r="DX15" i="16" s="1"/>
  <c r="DV159" i="16"/>
  <c r="DX159" i="16" s="1"/>
  <c r="DV82" i="16"/>
  <c r="DX82" i="16" s="1"/>
  <c r="ED17" i="16"/>
  <c r="EF17" i="16" s="1"/>
  <c r="DL178" i="16"/>
  <c r="DN178" i="16" s="1"/>
  <c r="Q99" i="16"/>
  <c r="AO163" i="16"/>
  <c r="AQ163" i="16" s="1"/>
  <c r="BA20" i="16"/>
  <c r="BC20" i="16" s="1"/>
  <c r="AO176" i="16"/>
  <c r="AQ176" i="16" s="1"/>
  <c r="ED219" i="16"/>
  <c r="EF219" i="16" s="1"/>
  <c r="ED185" i="16"/>
  <c r="EF185" i="16" s="1"/>
  <c r="DV161" i="16"/>
  <c r="DX161" i="16" s="1"/>
  <c r="ED110" i="16"/>
  <c r="EF110" i="16" s="1"/>
  <c r="BA101" i="16"/>
  <c r="BC101" i="16" s="1"/>
  <c r="BA71" i="16"/>
  <c r="BC71" i="16" s="1"/>
  <c r="DV60" i="16"/>
  <c r="DX60" i="16" s="1"/>
  <c r="Q55" i="16"/>
  <c r="DV23" i="16"/>
  <c r="DX23" i="16" s="1"/>
  <c r="DV196" i="16"/>
  <c r="DX196" i="16" s="1"/>
  <c r="BA146" i="16"/>
  <c r="BC146" i="16" s="1"/>
  <c r="DV123" i="16"/>
  <c r="DX123" i="16" s="1"/>
  <c r="DV74" i="16"/>
  <c r="DX74" i="16" s="1"/>
  <c r="BA108" i="16"/>
  <c r="BC108" i="16" s="1"/>
  <c r="BA172" i="16"/>
  <c r="BC172" i="16" s="1"/>
  <c r="AC21" i="16"/>
  <c r="AE21" i="16" s="1"/>
  <c r="AC27" i="16"/>
  <c r="AE27" i="16" s="1"/>
  <c r="DL207" i="16"/>
  <c r="DN207" i="16" s="1"/>
  <c r="BA176" i="16"/>
  <c r="BC176" i="16" s="1"/>
  <c r="DV164" i="16"/>
  <c r="DX164" i="16" s="1"/>
  <c r="ED69" i="16"/>
  <c r="EF69" i="16" s="1"/>
  <c r="DV58" i="16"/>
  <c r="DX58" i="16" s="1"/>
  <c r="DV48" i="16"/>
  <c r="DX48" i="16" s="1"/>
  <c r="ED40" i="16"/>
  <c r="EF40" i="16" s="1"/>
  <c r="CR40" i="16"/>
  <c r="CT40" i="16" s="1"/>
  <c r="Q14" i="16"/>
  <c r="AC195" i="16"/>
  <c r="AE195" i="16" s="1"/>
  <c r="DV181" i="16"/>
  <c r="DX181" i="16" s="1"/>
  <c r="DV128" i="16"/>
  <c r="DX128" i="16" s="1"/>
  <c r="ED114" i="16"/>
  <c r="EF114" i="16" s="1"/>
  <c r="DV83" i="16"/>
  <c r="DX83" i="16" s="1"/>
  <c r="DV56" i="16"/>
  <c r="DX56" i="16" s="1"/>
  <c r="DV30" i="16"/>
  <c r="DX30" i="16" s="1"/>
  <c r="DL30" i="16"/>
  <c r="DN30" i="16" s="1"/>
  <c r="AC166" i="16"/>
  <c r="AE166" i="16" s="1"/>
  <c r="AC69" i="16"/>
  <c r="AE69" i="16" s="1"/>
  <c r="AC43" i="16"/>
  <c r="AE43" i="16" s="1"/>
  <c r="AO21" i="16"/>
  <c r="AQ21" i="16" s="1"/>
  <c r="AC142" i="16"/>
  <c r="AE142" i="16" s="1"/>
  <c r="AC109" i="16"/>
  <c r="AE109" i="16" s="1"/>
  <c r="AO62" i="16"/>
  <c r="AQ62" i="16" s="1"/>
  <c r="AO44" i="16"/>
  <c r="AQ44" i="16" s="1"/>
  <c r="ED39" i="16"/>
  <c r="EF39" i="16" s="1"/>
  <c r="ED151" i="16"/>
  <c r="EF151" i="16" s="1"/>
  <c r="AO216" i="16"/>
  <c r="AQ216" i="16" s="1"/>
  <c r="AC177" i="16"/>
  <c r="AE177" i="16" s="1"/>
  <c r="AO177" i="16"/>
  <c r="AQ177" i="16" s="1"/>
  <c r="AC165" i="16"/>
  <c r="AE165" i="16" s="1"/>
  <c r="BA155" i="16"/>
  <c r="BC155" i="16" s="1"/>
  <c r="BA115" i="16"/>
  <c r="BC115" i="16" s="1"/>
  <c r="AO101" i="16"/>
  <c r="AQ101" i="16" s="1"/>
  <c r="AC81" i="16"/>
  <c r="AE81" i="16" s="1"/>
  <c r="AC72" i="16"/>
  <c r="AE72" i="16" s="1"/>
  <c r="AO193" i="16"/>
  <c r="AQ193" i="16" s="1"/>
  <c r="AO175" i="16"/>
  <c r="AQ175" i="16" s="1"/>
  <c r="AO160" i="16"/>
  <c r="AQ160" i="16" s="1"/>
  <c r="AC104" i="16"/>
  <c r="AE104" i="16" s="1"/>
  <c r="AC41" i="16"/>
  <c r="AE41" i="16" s="1"/>
  <c r="BA208" i="16"/>
  <c r="BC208" i="16" s="1"/>
  <c r="AC153" i="16"/>
  <c r="AE153" i="16" s="1"/>
  <c r="CR131" i="16"/>
  <c r="CT131" i="16" s="1"/>
  <c r="ED137" i="16"/>
  <c r="EF137" i="16" s="1"/>
  <c r="AC119" i="16"/>
  <c r="AE119" i="16" s="1"/>
  <c r="DL220" i="16"/>
  <c r="DN220" i="16" s="1"/>
  <c r="BA153" i="16"/>
  <c r="BC153" i="16" s="1"/>
  <c r="Q62" i="16"/>
  <c r="ED224" i="16"/>
  <c r="EF224" i="16" s="1"/>
  <c r="Q183" i="16"/>
  <c r="BA167" i="16"/>
  <c r="BC167" i="16" s="1"/>
  <c r="BA110" i="16"/>
  <c r="BC110" i="16" s="1"/>
  <c r="DV42" i="16"/>
  <c r="DX42" i="16" s="1"/>
  <c r="ED155" i="16"/>
  <c r="EF155" i="16" s="1"/>
  <c r="ED57" i="16"/>
  <c r="EF57" i="16" s="1"/>
  <c r="DV36" i="16"/>
  <c r="DX36" i="16" s="1"/>
  <c r="AC179" i="16"/>
  <c r="AE179" i="16" s="1"/>
  <c r="AC54" i="16"/>
  <c r="AE54" i="16" s="1"/>
  <c r="AC128" i="16"/>
  <c r="AE128" i="16" s="1"/>
  <c r="Q91" i="16"/>
  <c r="AC124" i="16"/>
  <c r="AE124" i="16" s="1"/>
  <c r="AC70" i="16"/>
  <c r="AE70" i="16" s="1"/>
  <c r="ED183" i="16"/>
  <c r="EF183" i="16" s="1"/>
  <c r="ED36" i="16"/>
  <c r="EF36" i="16" s="1"/>
  <c r="AO27" i="16"/>
  <c r="AQ27" i="16" s="1"/>
  <c r="AC121" i="16"/>
  <c r="AE121" i="16" s="1"/>
  <c r="DV216" i="16"/>
  <c r="DX216" i="16" s="1"/>
  <c r="CR137" i="16"/>
  <c r="CT137" i="16" s="1"/>
  <c r="BA80" i="16"/>
  <c r="BC80" i="16" s="1"/>
  <c r="DV14" i="16"/>
  <c r="DX14" i="16" s="1"/>
  <c r="AC191" i="16"/>
  <c r="AE191" i="16" s="1"/>
  <c r="ED187" i="16"/>
  <c r="EF187" i="16" s="1"/>
  <c r="Q145" i="16"/>
  <c r="BA141" i="16"/>
  <c r="BC141" i="16" s="1"/>
  <c r="DV119" i="16"/>
  <c r="DX119" i="16" s="1"/>
  <c r="ED93" i="16"/>
  <c r="EF93" i="16" s="1"/>
  <c r="AO210" i="16"/>
  <c r="AQ210" i="16" s="1"/>
  <c r="AO140" i="16"/>
  <c r="AQ140" i="16" s="1"/>
  <c r="AO20" i="16"/>
  <c r="AQ20" i="16" s="1"/>
  <c r="AO209" i="16"/>
  <c r="AQ209" i="16" s="1"/>
  <c r="AO200" i="16"/>
  <c r="AQ200" i="16" s="1"/>
  <c r="ED177" i="16"/>
  <c r="EF177" i="16" s="1"/>
  <c r="DV32" i="16"/>
  <c r="DX32" i="16" s="1"/>
  <c r="Q27" i="16"/>
  <c r="DL197" i="16"/>
  <c r="DN197" i="16" s="1"/>
  <c r="Q188" i="16"/>
  <c r="DL223" i="16"/>
  <c r="DN223" i="16" s="1"/>
  <c r="BA168" i="16"/>
  <c r="BC168" i="16" s="1"/>
  <c r="BA149" i="16"/>
  <c r="BC149" i="16" s="1"/>
  <c r="DL153" i="16"/>
  <c r="DN153" i="16" s="1"/>
  <c r="BA86" i="16"/>
  <c r="BC86" i="16" s="1"/>
  <c r="DV70" i="16"/>
  <c r="DX70" i="16" s="1"/>
  <c r="Q39" i="16"/>
  <c r="AC197" i="16"/>
  <c r="AE197" i="16" s="1"/>
  <c r="BA130" i="16"/>
  <c r="BC130" i="16" s="1"/>
  <c r="AO85" i="16"/>
  <c r="AQ85" i="16" s="1"/>
  <c r="AC28" i="16"/>
  <c r="AE28" i="16" s="1"/>
  <c r="AC158" i="16"/>
  <c r="AE158" i="16" s="1"/>
  <c r="AC44" i="16"/>
  <c r="AE44" i="16" s="1"/>
  <c r="DL222" i="16"/>
  <c r="DN222" i="16" s="1"/>
  <c r="DV176" i="16"/>
  <c r="DX176" i="16" s="1"/>
  <c r="DL161" i="16"/>
  <c r="DN161" i="16" s="1"/>
  <c r="BA129" i="16"/>
  <c r="BC129" i="16" s="1"/>
  <c r="DL125" i="16"/>
  <c r="DN125" i="16" s="1"/>
  <c r="Q98" i="16"/>
  <c r="DL77" i="16"/>
  <c r="DN77" i="16" s="1"/>
  <c r="DL59" i="16"/>
  <c r="DN59" i="16" s="1"/>
  <c r="DL23" i="16"/>
  <c r="DN23" i="16" s="1"/>
  <c r="DV142" i="16"/>
  <c r="DX142" i="16" s="1"/>
  <c r="AC92" i="16"/>
  <c r="AE92" i="16" s="1"/>
  <c r="AC176" i="16"/>
  <c r="AE176" i="16" s="1"/>
  <c r="DL218" i="16"/>
  <c r="DN218" i="16" s="1"/>
  <c r="AC62" i="16"/>
  <c r="AE62" i="16" s="1"/>
  <c r="DL66" i="16"/>
  <c r="DN66" i="16" s="1"/>
  <c r="BA21" i="16"/>
  <c r="BC21" i="16" s="1"/>
  <c r="DL111" i="16"/>
  <c r="DN111" i="16" s="1"/>
  <c r="Q118" i="16"/>
  <c r="DL219" i="16"/>
  <c r="DN219" i="16" s="1"/>
  <c r="Q217" i="16"/>
  <c r="DL201" i="16"/>
  <c r="DN201" i="16" s="1"/>
  <c r="BA182" i="16"/>
  <c r="BC182" i="16" s="1"/>
  <c r="DV179" i="16"/>
  <c r="DX179" i="16" s="1"/>
  <c r="Q176" i="16"/>
  <c r="Q174" i="16"/>
  <c r="DL167" i="16"/>
  <c r="DN167" i="16" s="1"/>
  <c r="CR167" i="16"/>
  <c r="CT167" i="16" s="1"/>
  <c r="ED164" i="16"/>
  <c r="EF164" i="16" s="1"/>
  <c r="DL164" i="16"/>
  <c r="DN164" i="16" s="1"/>
  <c r="ED154" i="16"/>
  <c r="EF154" i="16" s="1"/>
  <c r="DL149" i="16"/>
  <c r="DN149" i="16" s="1"/>
  <c r="ED147" i="16"/>
  <c r="EF147" i="16" s="1"/>
  <c r="ED129" i="16"/>
  <c r="EF129" i="16" s="1"/>
  <c r="DV127" i="16"/>
  <c r="DX127" i="16" s="1"/>
  <c r="DL122" i="16"/>
  <c r="DN122" i="16" s="1"/>
  <c r="DV112" i="16"/>
  <c r="DX112" i="16" s="1"/>
  <c r="DL110" i="16"/>
  <c r="DN110" i="16" s="1"/>
  <c r="ED77" i="16"/>
  <c r="EF77" i="16" s="1"/>
  <c r="DV209" i="16"/>
  <c r="DX209" i="16" s="1"/>
  <c r="DV222" i="16"/>
  <c r="DX222" i="16" s="1"/>
  <c r="DV167" i="16"/>
  <c r="DX167" i="16" s="1"/>
  <c r="Q178" i="16"/>
  <c r="AC120" i="16"/>
  <c r="AE120" i="16" s="1"/>
  <c r="AC167" i="16"/>
  <c r="AE167" i="16" s="1"/>
  <c r="DL96" i="16"/>
  <c r="DN96" i="16" s="1"/>
  <c r="BA201" i="16"/>
  <c r="BC201" i="16" s="1"/>
  <c r="BA161" i="16"/>
  <c r="BC161" i="16" s="1"/>
  <c r="Q90" i="16"/>
  <c r="ED71" i="16"/>
  <c r="EF71" i="16" s="1"/>
  <c r="ED14" i="16"/>
  <c r="EF14" i="16" s="1"/>
  <c r="Q76" i="16"/>
  <c r="Q79" i="16"/>
  <c r="BA14" i="16"/>
  <c r="BC14" i="16" s="1"/>
  <c r="Q116" i="16"/>
  <c r="BA102" i="16"/>
  <c r="BC102" i="16" s="1"/>
  <c r="AC74" i="16"/>
  <c r="AE74" i="16" s="1"/>
  <c r="DL184" i="16"/>
  <c r="DN184" i="16" s="1"/>
  <c r="DV133" i="16"/>
  <c r="DX133" i="16" s="1"/>
  <c r="DV138" i="16"/>
  <c r="DX138" i="16" s="1"/>
  <c r="ED87" i="16"/>
  <c r="EF87" i="16" s="1"/>
  <c r="DL18" i="16"/>
  <c r="DN18" i="16" s="1"/>
  <c r="DL43" i="16"/>
  <c r="DN43" i="16" s="1"/>
  <c r="Q38" i="16"/>
  <c r="AC79" i="16"/>
  <c r="AE79" i="16" s="1"/>
  <c r="AC111" i="16"/>
  <c r="AE111" i="16" s="1"/>
  <c r="AC171" i="16"/>
  <c r="AE171" i="16" s="1"/>
  <c r="DL79" i="16"/>
  <c r="DN79" i="16" s="1"/>
  <c r="Q53" i="16"/>
  <c r="AC22" i="16"/>
  <c r="AE22" i="16" s="1"/>
  <c r="AC15" i="16"/>
  <c r="AE15" i="16" s="1"/>
  <c r="ED222" i="16"/>
  <c r="EF222" i="16" s="1"/>
  <c r="DV220" i="16"/>
  <c r="DX220" i="16" s="1"/>
  <c r="DL216" i="16"/>
  <c r="DN216" i="16" s="1"/>
  <c r="DV219" i="16"/>
  <c r="DX219" i="16" s="1"/>
  <c r="DL185" i="16"/>
  <c r="DN185" i="16" s="1"/>
  <c r="Q167" i="16"/>
  <c r="DL159" i="16"/>
  <c r="DN159" i="16" s="1"/>
  <c r="DV149" i="16"/>
  <c r="DX149" i="16" s="1"/>
  <c r="Q121" i="16"/>
  <c r="DL112" i="16"/>
  <c r="DN112" i="16" s="1"/>
  <c r="BA90" i="16"/>
  <c r="BC90" i="16" s="1"/>
  <c r="DV87" i="16"/>
  <c r="DX87" i="16" s="1"/>
  <c r="Q80" i="16"/>
  <c r="Q48" i="16"/>
  <c r="BA35" i="16"/>
  <c r="BC35" i="16" s="1"/>
  <c r="DV34" i="16"/>
  <c r="DX34" i="16" s="1"/>
  <c r="DL204" i="16"/>
  <c r="DN204" i="16" s="1"/>
  <c r="DV198" i="16"/>
  <c r="DX198" i="16" s="1"/>
  <c r="DL69" i="16"/>
  <c r="DN69" i="16" s="1"/>
  <c r="DL211" i="16"/>
  <c r="DN211" i="16" s="1"/>
  <c r="DV199" i="16"/>
  <c r="DX199" i="16" s="1"/>
  <c r="DV182" i="16"/>
  <c r="DX182" i="16" s="1"/>
  <c r="DL176" i="16"/>
  <c r="DN176" i="16" s="1"/>
  <c r="DL84" i="16"/>
  <c r="DN84" i="16" s="1"/>
  <c r="ED23" i="16"/>
  <c r="EF23" i="16" s="1"/>
  <c r="DL168" i="16"/>
  <c r="DN168" i="16" s="1"/>
  <c r="DL87" i="16"/>
  <c r="DN87" i="16" s="1"/>
  <c r="DV46" i="16"/>
  <c r="DX46" i="16" s="1"/>
  <c r="DL14" i="16"/>
  <c r="DN14" i="16" s="1"/>
  <c r="BA33" i="16"/>
  <c r="BC33" i="16" s="1"/>
  <c r="DL29" i="16"/>
  <c r="DN29" i="16" s="1"/>
  <c r="AO178" i="16"/>
  <c r="AQ178" i="16" s="1"/>
  <c r="AC151" i="16"/>
  <c r="AE151" i="16" s="1"/>
  <c r="ED52" i="16"/>
  <c r="EF52" i="16" s="1"/>
  <c r="DV99" i="16"/>
  <c r="DX99" i="16" s="1"/>
  <c r="BA52" i="16"/>
  <c r="BC52" i="16" s="1"/>
  <c r="BA214" i="16"/>
  <c r="BC214" i="16" s="1"/>
  <c r="DL52" i="16"/>
  <c r="DN52" i="16" s="1"/>
  <c r="DL107" i="16"/>
  <c r="DN107" i="16" s="1"/>
  <c r="DL136" i="16"/>
  <c r="DN136" i="16" s="1"/>
  <c r="BA220" i="16"/>
  <c r="BC220" i="16" s="1"/>
  <c r="BA197" i="16"/>
  <c r="BC197" i="16" s="1"/>
  <c r="AC194" i="16"/>
  <c r="AE194" i="16" s="1"/>
  <c r="Q185" i="16"/>
  <c r="BA185" i="16"/>
  <c r="BC185" i="16" s="1"/>
  <c r="AO126" i="16"/>
  <c r="AQ126" i="16" s="1"/>
  <c r="AO93" i="16"/>
  <c r="AQ93" i="16" s="1"/>
  <c r="AO50" i="16"/>
  <c r="AQ50" i="16" s="1"/>
  <c r="BA42" i="16"/>
  <c r="BC42" i="16" s="1"/>
  <c r="AO32" i="16"/>
  <c r="AQ32" i="16" s="1"/>
  <c r="Q24" i="16"/>
  <c r="AC205" i="16"/>
  <c r="AE205" i="16" s="1"/>
  <c r="AO180" i="16"/>
  <c r="AQ180" i="16" s="1"/>
  <c r="Q154" i="16"/>
  <c r="Q125" i="16"/>
  <c r="AO110" i="16"/>
  <c r="AQ110" i="16" s="1"/>
  <c r="DV215" i="16"/>
  <c r="DX215" i="16" s="1"/>
  <c r="BA179" i="16"/>
  <c r="BC179" i="16" s="1"/>
  <c r="BA174" i="16"/>
  <c r="BC174" i="16" s="1"/>
  <c r="Q147" i="16"/>
  <c r="DL113" i="16"/>
  <c r="DN113" i="16" s="1"/>
  <c r="Q142" i="16"/>
  <c r="Q92" i="16"/>
  <c r="Q86" i="16"/>
  <c r="DV47" i="16"/>
  <c r="DX47" i="16" s="1"/>
  <c r="ED22" i="16"/>
  <c r="EF22" i="16" s="1"/>
  <c r="DV17" i="16"/>
  <c r="DX17" i="16" s="1"/>
  <c r="DV16" i="16"/>
  <c r="DX16" i="16" s="1"/>
  <c r="DV206" i="16"/>
  <c r="DX206" i="16" s="1"/>
  <c r="AC137" i="16"/>
  <c r="AE137" i="16" s="1"/>
  <c r="DL186" i="16"/>
  <c r="DN186" i="16" s="1"/>
  <c r="AO23" i="16"/>
  <c r="AQ23" i="16" s="1"/>
  <c r="AC113" i="16"/>
  <c r="AE113" i="16" s="1"/>
  <c r="Q219" i="16"/>
  <c r="ED209" i="16"/>
  <c r="EF209" i="16" s="1"/>
  <c r="DL137" i="16"/>
  <c r="DN137" i="16" s="1"/>
  <c r="DL127" i="16"/>
  <c r="DN127" i="16" s="1"/>
  <c r="DL115" i="16"/>
  <c r="DN115" i="16" s="1"/>
  <c r="Q112" i="16"/>
  <c r="DL101" i="16"/>
  <c r="DN101" i="16" s="1"/>
  <c r="DL78" i="16"/>
  <c r="DN78" i="16" s="1"/>
  <c r="DL35" i="16"/>
  <c r="DN35" i="16" s="1"/>
  <c r="DV146" i="16"/>
  <c r="DX146" i="16" s="1"/>
  <c r="DV131" i="16"/>
  <c r="DX131" i="16" s="1"/>
  <c r="DL116" i="16"/>
  <c r="DN116" i="16" s="1"/>
  <c r="DL89" i="16"/>
  <c r="DN89" i="16" s="1"/>
  <c r="AO80" i="16"/>
  <c r="AQ80" i="16" s="1"/>
  <c r="AC87" i="16"/>
  <c r="AE87" i="16" s="1"/>
  <c r="DL54" i="16"/>
  <c r="DN54" i="16" s="1"/>
  <c r="AO99" i="16"/>
  <c r="AQ99" i="16" s="1"/>
  <c r="DL224" i="16"/>
  <c r="DN224" i="16" s="1"/>
  <c r="Q215" i="16"/>
  <c r="DL221" i="16"/>
  <c r="DN221" i="16" s="1"/>
  <c r="DL217" i="16"/>
  <c r="DN217" i="16" s="1"/>
  <c r="BA211" i="16"/>
  <c r="BC211" i="16" s="1"/>
  <c r="Q207" i="16"/>
  <c r="DV207" i="16"/>
  <c r="DX207" i="16" s="1"/>
  <c r="DL199" i="16"/>
  <c r="DN199" i="16" s="1"/>
  <c r="DV192" i="16"/>
  <c r="DX192" i="16" s="1"/>
  <c r="DL174" i="16"/>
  <c r="DN174" i="16" s="1"/>
  <c r="ED168" i="16"/>
  <c r="EF168" i="16" s="1"/>
  <c r="BA164" i="16"/>
  <c r="BC164" i="16" s="1"/>
  <c r="ED162" i="16"/>
  <c r="EF162" i="16" s="1"/>
  <c r="Q127" i="16"/>
  <c r="DV113" i="16"/>
  <c r="DX113" i="16" s="1"/>
  <c r="DV92" i="16"/>
  <c r="DX92" i="16" s="1"/>
  <c r="BA91" i="16"/>
  <c r="BC91" i="16" s="1"/>
  <c r="DV85" i="16"/>
  <c r="DX85" i="16" s="1"/>
  <c r="DV80" i="16"/>
  <c r="DX80" i="16" s="1"/>
  <c r="ED78" i="16"/>
  <c r="EF78" i="16" s="1"/>
  <c r="DL187" i="16"/>
  <c r="DN187" i="16" s="1"/>
  <c r="Q120" i="16"/>
  <c r="AO157" i="16"/>
  <c r="AQ157" i="16" s="1"/>
  <c r="BA56" i="16"/>
  <c r="BC56" i="16" s="1"/>
  <c r="AO164" i="16"/>
  <c r="AQ164" i="16" s="1"/>
  <c r="DL195" i="16"/>
  <c r="DN195" i="16" s="1"/>
  <c r="DV169" i="16"/>
  <c r="DX169" i="16" s="1"/>
  <c r="DL100" i="16"/>
  <c r="DN100" i="16" s="1"/>
  <c r="BA57" i="16"/>
  <c r="BC57" i="16" s="1"/>
  <c r="DV20" i="16"/>
  <c r="DX20" i="16" s="1"/>
  <c r="AO112" i="16"/>
  <c r="AQ112" i="16" s="1"/>
  <c r="DL44" i="16"/>
  <c r="DN44" i="16" s="1"/>
  <c r="DL26" i="16"/>
  <c r="DN26" i="16" s="1"/>
  <c r="AO95" i="16"/>
  <c r="AQ95" i="16" s="1"/>
  <c r="ED207" i="16"/>
  <c r="EF207" i="16" s="1"/>
  <c r="BA73" i="16"/>
  <c r="BC73" i="16" s="1"/>
  <c r="ED190" i="16"/>
  <c r="EF190" i="16" s="1"/>
  <c r="DV185" i="16"/>
  <c r="DX185" i="16" s="1"/>
  <c r="BA183" i="16"/>
  <c r="BC183" i="16" s="1"/>
  <c r="DV183" i="16"/>
  <c r="DX183" i="16" s="1"/>
  <c r="DL147" i="16"/>
  <c r="DN147" i="16" s="1"/>
  <c r="ED127" i="16"/>
  <c r="EF127" i="16" s="1"/>
  <c r="DV153" i="16"/>
  <c r="DX153" i="16" s="1"/>
  <c r="DV122" i="16"/>
  <c r="DX122" i="16" s="1"/>
  <c r="DV121" i="16"/>
  <c r="DX121" i="16" s="1"/>
  <c r="ED115" i="16"/>
  <c r="EF115" i="16" s="1"/>
  <c r="DV91" i="16"/>
  <c r="DX91" i="16" s="1"/>
  <c r="DL88" i="16"/>
  <c r="DN88" i="16" s="1"/>
  <c r="ED86" i="16"/>
  <c r="EF86" i="16" s="1"/>
  <c r="DL86" i="16"/>
  <c r="DN86" i="16" s="1"/>
  <c r="DV84" i="16"/>
  <c r="DX84" i="16" s="1"/>
  <c r="Q47" i="16"/>
  <c r="Q40" i="16"/>
  <c r="DL31" i="16"/>
  <c r="DN31" i="16" s="1"/>
  <c r="DL24" i="16"/>
  <c r="DN24" i="16" s="1"/>
  <c r="Q23" i="16"/>
  <c r="DL210" i="16"/>
  <c r="DN210" i="16" s="1"/>
  <c r="AC202" i="16"/>
  <c r="AE202" i="16" s="1"/>
  <c r="Q195" i="16"/>
  <c r="DL180" i="16"/>
  <c r="DN180" i="16" s="1"/>
  <c r="ED173" i="16"/>
  <c r="EF173" i="16" s="1"/>
  <c r="DL173" i="16"/>
  <c r="DN173" i="16" s="1"/>
  <c r="DL163" i="16"/>
  <c r="DN163" i="16" s="1"/>
  <c r="Q104" i="16"/>
  <c r="Q96" i="16"/>
  <c r="BA82" i="16"/>
  <c r="BC82" i="16" s="1"/>
  <c r="ED74" i="16"/>
  <c r="EF74" i="16" s="1"/>
  <c r="AO204" i="16"/>
  <c r="AQ204" i="16" s="1"/>
  <c r="AC178" i="16"/>
  <c r="AE178" i="16" s="1"/>
  <c r="AC99" i="16"/>
  <c r="AE99" i="16" s="1"/>
  <c r="AC35" i="16"/>
  <c r="AE35" i="16" s="1"/>
  <c r="AO29" i="16"/>
  <c r="AQ29" i="16" s="1"/>
  <c r="AC172" i="16"/>
  <c r="AE172" i="16" s="1"/>
  <c r="AO108" i="16"/>
  <c r="AQ108" i="16" s="1"/>
  <c r="AO54" i="16"/>
  <c r="AQ54" i="16" s="1"/>
  <c r="ED152" i="16"/>
  <c r="EF152" i="16" s="1"/>
  <c r="ED136" i="16"/>
  <c r="EF136" i="16" s="1"/>
  <c r="DV98" i="16"/>
  <c r="DX98" i="16" s="1"/>
  <c r="BA99" i="16"/>
  <c r="BC99" i="16" s="1"/>
  <c r="BA158" i="16"/>
  <c r="BC158" i="16" s="1"/>
  <c r="DL53" i="16"/>
  <c r="DN53" i="16" s="1"/>
  <c r="DL171" i="16"/>
  <c r="DN171" i="16" s="1"/>
  <c r="AO224" i="16"/>
  <c r="AQ224" i="16" s="1"/>
  <c r="AO206" i="16"/>
  <c r="AQ206" i="16" s="1"/>
  <c r="AO201" i="16"/>
  <c r="AQ201" i="16" s="1"/>
  <c r="CR194" i="16"/>
  <c r="CT194" i="16" s="1"/>
  <c r="BA190" i="16"/>
  <c r="BC190" i="16" s="1"/>
  <c r="AO161" i="16"/>
  <c r="AQ161" i="16" s="1"/>
  <c r="AC144" i="16"/>
  <c r="AE144" i="16" s="1"/>
  <c r="AO130" i="16"/>
  <c r="AQ130" i="16" s="1"/>
  <c r="AO119" i="16"/>
  <c r="AQ119" i="16" s="1"/>
  <c r="AO105" i="16"/>
  <c r="AQ105" i="16" s="1"/>
  <c r="AC85" i="16"/>
  <c r="AE85" i="16" s="1"/>
  <c r="AC77" i="16"/>
  <c r="AE77" i="16" s="1"/>
  <c r="AO68" i="16"/>
  <c r="AQ68" i="16" s="1"/>
  <c r="AC64" i="16"/>
  <c r="AE64" i="16" s="1"/>
  <c r="AO56" i="16"/>
  <c r="AQ56" i="16" s="1"/>
  <c r="Q50" i="16"/>
  <c r="AO36" i="16"/>
  <c r="AQ36" i="16" s="1"/>
  <c r="Q28" i="16"/>
  <c r="Q16" i="16"/>
  <c r="BA16" i="16"/>
  <c r="BC16" i="16" s="1"/>
  <c r="Q223" i="16"/>
  <c r="BA219" i="16"/>
  <c r="BC219" i="16" s="1"/>
  <c r="AO196" i="16"/>
  <c r="AQ196" i="16" s="1"/>
  <c r="AC169" i="16"/>
  <c r="AE169" i="16" s="1"/>
  <c r="Q164" i="16"/>
  <c r="AC154" i="16"/>
  <c r="AE154" i="16" s="1"/>
  <c r="Q143" i="16"/>
  <c r="AC133" i="16"/>
  <c r="AE133" i="16" s="1"/>
  <c r="Q129" i="16"/>
  <c r="BA125" i="16"/>
  <c r="BC125" i="16" s="1"/>
  <c r="Q122" i="16"/>
  <c r="BA92" i="16"/>
  <c r="BC92" i="16" s="1"/>
  <c r="AO67" i="16"/>
  <c r="AQ67" i="16" s="1"/>
  <c r="AO63" i="16"/>
  <c r="AQ63" i="16" s="1"/>
  <c r="Q49" i="16"/>
  <c r="BA45" i="16"/>
  <c r="BC45" i="16" s="1"/>
  <c r="AO31" i="16"/>
  <c r="AQ31" i="16" s="1"/>
  <c r="AC23" i="16"/>
  <c r="AE23" i="16" s="1"/>
  <c r="Q208" i="16"/>
  <c r="BA204" i="16"/>
  <c r="BC204" i="16" s="1"/>
  <c r="Q199" i="16"/>
  <c r="AC73" i="16"/>
  <c r="AE73" i="16" s="1"/>
  <c r="AC163" i="16"/>
  <c r="AE163" i="16" s="1"/>
  <c r="Q159" i="16"/>
  <c r="AO117" i="16"/>
  <c r="AQ117" i="16" s="1"/>
  <c r="AO87" i="16"/>
  <c r="AQ87" i="16" s="1"/>
  <c r="Q58" i="16"/>
  <c r="Q34" i="16"/>
  <c r="AC14" i="16"/>
  <c r="AE14" i="16" s="1"/>
  <c r="AO173" i="16"/>
  <c r="AQ173" i="16" s="1"/>
  <c r="Q162" i="16"/>
  <c r="AO149" i="16"/>
  <c r="AQ149" i="16" s="1"/>
  <c r="BA145" i="16"/>
  <c r="BC145" i="16" s="1"/>
  <c r="BA120" i="16"/>
  <c r="BC120" i="16" s="1"/>
  <c r="Q82" i="16"/>
  <c r="Q61" i="16"/>
  <c r="Q33" i="16"/>
  <c r="ED201" i="16"/>
  <c r="EF201" i="16" s="1"/>
  <c r="DL165" i="16"/>
  <c r="DN165" i="16" s="1"/>
  <c r="DV77" i="16"/>
  <c r="DX77" i="16" s="1"/>
  <c r="ED56" i="16"/>
  <c r="EF56" i="16" s="1"/>
  <c r="DL20" i="16"/>
  <c r="DN20" i="16" s="1"/>
  <c r="ED189" i="16"/>
  <c r="EF189" i="16" s="1"/>
  <c r="ED180" i="16"/>
  <c r="EF180" i="16" s="1"/>
  <c r="DL80" i="16"/>
  <c r="DN80" i="16" s="1"/>
  <c r="ED59" i="16"/>
  <c r="EF59" i="16" s="1"/>
  <c r="ED41" i="16"/>
  <c r="EF41" i="16" s="1"/>
  <c r="DL183" i="16"/>
  <c r="DN183" i="16" s="1"/>
  <c r="DL138" i="16"/>
  <c r="DN138" i="16" s="1"/>
  <c r="DV117" i="16"/>
  <c r="DX117" i="16" s="1"/>
  <c r="DL75" i="16"/>
  <c r="DN75" i="16" s="1"/>
  <c r="DL177" i="16"/>
  <c r="DN177" i="16" s="1"/>
  <c r="Q171" i="16"/>
  <c r="DL166" i="16"/>
  <c r="DN166" i="16" s="1"/>
  <c r="DL155" i="16"/>
  <c r="DN155" i="16" s="1"/>
  <c r="DV143" i="16"/>
  <c r="DX143" i="16" s="1"/>
  <c r="DL141" i="16"/>
  <c r="DN141" i="16" s="1"/>
  <c r="Q136" i="16"/>
  <c r="ED132" i="16"/>
  <c r="EF132" i="16" s="1"/>
  <c r="DV118" i="16"/>
  <c r="DX118" i="16" s="1"/>
  <c r="DL118" i="16"/>
  <c r="DN118" i="16" s="1"/>
  <c r="DV104" i="16"/>
  <c r="DX104" i="16" s="1"/>
  <c r="DV102" i="16"/>
  <c r="DX102" i="16" s="1"/>
  <c r="Q102" i="16"/>
  <c r="DL81" i="16"/>
  <c r="DN81" i="16" s="1"/>
  <c r="DL76" i="16"/>
  <c r="DN76" i="16" s="1"/>
  <c r="Q74" i="16"/>
  <c r="DL72" i="16"/>
  <c r="DN72" i="16" s="1"/>
  <c r="ED21" i="16"/>
  <c r="EF21" i="16" s="1"/>
  <c r="ED20" i="16"/>
  <c r="EF20" i="16" s="1"/>
  <c r="DL15" i="16"/>
  <c r="DN15" i="16" s="1"/>
  <c r="AO168" i="16"/>
  <c r="AQ168" i="16" s="1"/>
  <c r="AO61" i="16"/>
  <c r="AQ61" i="16" s="1"/>
  <c r="AC183" i="16"/>
  <c r="AE183" i="16" s="1"/>
  <c r="AO113" i="16"/>
  <c r="AQ113" i="16" s="1"/>
  <c r="AO96" i="16"/>
  <c r="AQ96" i="16" s="1"/>
  <c r="ED38" i="16"/>
  <c r="EF38" i="16" s="1"/>
  <c r="ED27" i="16"/>
  <c r="EF27" i="16" s="1"/>
  <c r="DV107" i="16"/>
  <c r="DX107" i="16" s="1"/>
  <c r="DV53" i="16"/>
  <c r="DX53" i="16" s="1"/>
  <c r="DL38" i="16"/>
  <c r="DN38" i="16" s="1"/>
  <c r="DL98" i="16"/>
  <c r="DN98" i="16" s="1"/>
  <c r="DL108" i="16"/>
  <c r="DN108" i="16" s="1"/>
  <c r="AO220" i="16"/>
  <c r="AQ220" i="16" s="1"/>
  <c r="AC216" i="16"/>
  <c r="AE216" i="16" s="1"/>
  <c r="Q206" i="16"/>
  <c r="AO197" i="16"/>
  <c r="AQ197" i="16" s="1"/>
  <c r="AO190" i="16"/>
  <c r="AQ190" i="16" s="1"/>
  <c r="AO185" i="16"/>
  <c r="AQ185" i="16" s="1"/>
  <c r="AO155" i="16"/>
  <c r="AQ155" i="16" s="1"/>
  <c r="Q144" i="16"/>
  <c r="BA144" i="16"/>
  <c r="BC144" i="16" s="1"/>
  <c r="Q130" i="16"/>
  <c r="AC126" i="16"/>
  <c r="AE126" i="16" s="1"/>
  <c r="Q119" i="16"/>
  <c r="AO115" i="16"/>
  <c r="AQ115" i="16" s="1"/>
  <c r="AC101" i="16"/>
  <c r="AE101" i="16" s="1"/>
  <c r="AC93" i="16"/>
  <c r="AE93" i="16" s="1"/>
  <c r="BA85" i="16"/>
  <c r="BC85" i="16" s="1"/>
  <c r="Q77" i="16"/>
  <c r="BA77" i="16"/>
  <c r="BC77" i="16" s="1"/>
  <c r="Q64" i="16"/>
  <c r="BA64" i="16"/>
  <c r="BC64" i="16" s="1"/>
  <c r="AC50" i="16"/>
  <c r="AE50" i="16" s="1"/>
  <c r="Q46" i="16"/>
  <c r="AO42" i="16"/>
  <c r="AQ42" i="16" s="1"/>
  <c r="AC32" i="16"/>
  <c r="AE32" i="16" s="1"/>
  <c r="BA24" i="16"/>
  <c r="BC24" i="16" s="1"/>
  <c r="AC193" i="16"/>
  <c r="AE193" i="16" s="1"/>
  <c r="AC180" i="16"/>
  <c r="AE180" i="16" s="1"/>
  <c r="Q169" i="16"/>
  <c r="BA169" i="16"/>
  <c r="BC169" i="16" s="1"/>
  <c r="AC160" i="16"/>
  <c r="AE160" i="16" s="1"/>
  <c r="BA154" i="16"/>
  <c r="BC154" i="16" s="1"/>
  <c r="BA133" i="16"/>
  <c r="BC133" i="16" s="1"/>
  <c r="AC110" i="16"/>
  <c r="AE110" i="16" s="1"/>
  <c r="AC88" i="16"/>
  <c r="AE88" i="16" s="1"/>
  <c r="AC80" i="16"/>
  <c r="AE80" i="16" s="1"/>
  <c r="Q71" i="16"/>
  <c r="AO15" i="16"/>
  <c r="AQ15" i="16" s="1"/>
  <c r="BA222" i="16"/>
  <c r="BC222" i="16" s="1"/>
  <c r="AC208" i="16"/>
  <c r="AE208" i="16" s="1"/>
  <c r="AO192" i="16"/>
  <c r="AQ192" i="16" s="1"/>
  <c r="AO142" i="16"/>
  <c r="AQ142" i="16" s="1"/>
  <c r="BA109" i="16"/>
  <c r="BC109" i="16" s="1"/>
  <c r="AO91" i="16"/>
  <c r="AQ91" i="16" s="1"/>
  <c r="Q87" i="16"/>
  <c r="Q75" i="16"/>
  <c r="AO66" i="16"/>
  <c r="AQ66" i="16" s="1"/>
  <c r="AO22" i="16"/>
  <c r="AQ22" i="16" s="1"/>
  <c r="AO202" i="16"/>
  <c r="AQ202" i="16" s="1"/>
  <c r="AO198" i="16"/>
  <c r="AQ198" i="16" s="1"/>
  <c r="AO195" i="16"/>
  <c r="AQ195" i="16" s="1"/>
  <c r="BA162" i="16"/>
  <c r="BC162" i="16" s="1"/>
  <c r="Q141" i="16"/>
  <c r="AO74" i="16"/>
  <c r="AQ74" i="16" s="1"/>
  <c r="Q69" i="16"/>
  <c r="AC57" i="16"/>
  <c r="AE57" i="16" s="1"/>
  <c r="BA47" i="16"/>
  <c r="BC47" i="16" s="1"/>
  <c r="ED197" i="16"/>
  <c r="EF197" i="16" s="1"/>
  <c r="DV144" i="16"/>
  <c r="DX144" i="16" s="1"/>
  <c r="DL140" i="16"/>
  <c r="DN140" i="16" s="1"/>
  <c r="DL130" i="16"/>
  <c r="DN130" i="16" s="1"/>
  <c r="ED111" i="16"/>
  <c r="EF111" i="16" s="1"/>
  <c r="DL205" i="16"/>
  <c r="DN205" i="16" s="1"/>
  <c r="DV160" i="16"/>
  <c r="DX160" i="16" s="1"/>
  <c r="DL132" i="16"/>
  <c r="DN132" i="16" s="1"/>
  <c r="DV103" i="16"/>
  <c r="DX103" i="16" s="1"/>
  <c r="ED211" i="16"/>
  <c r="EF211" i="16" s="1"/>
  <c r="DV191" i="16"/>
  <c r="DX191" i="16" s="1"/>
  <c r="DL145" i="16"/>
  <c r="DN145" i="16" s="1"/>
  <c r="DL90" i="16"/>
  <c r="DN90" i="16" s="1"/>
  <c r="ED47" i="16"/>
  <c r="EF47" i="16" s="1"/>
  <c r="ED29" i="16"/>
  <c r="EF29" i="16" s="1"/>
  <c r="AC100" i="16"/>
  <c r="AE100" i="16" s="1"/>
  <c r="AO88" i="16"/>
  <c r="AQ88" i="16" s="1"/>
  <c r="AC55" i="16"/>
  <c r="AE55" i="16" s="1"/>
  <c r="Q41" i="16"/>
  <c r="Q31" i="16"/>
  <c r="Q15" i="16"/>
  <c r="AC192" i="16"/>
  <c r="AE192" i="16" s="1"/>
  <c r="Q192" i="16"/>
  <c r="CR168" i="16"/>
  <c r="CT168" i="16" s="1"/>
  <c r="AC159" i="16"/>
  <c r="AE159" i="16" s="1"/>
  <c r="AC146" i="16"/>
  <c r="AE146" i="16" s="1"/>
  <c r="BA142" i="16"/>
  <c r="BC142" i="16" s="1"/>
  <c r="Q153" i="16"/>
  <c r="BA66" i="16"/>
  <c r="BC66" i="16" s="1"/>
  <c r="BA62" i="16"/>
  <c r="BC62" i="16" s="1"/>
  <c r="AO48" i="16"/>
  <c r="AQ48" i="16" s="1"/>
  <c r="BA22" i="16"/>
  <c r="BC22" i="16" s="1"/>
  <c r="AC217" i="16"/>
  <c r="AE217" i="16" s="1"/>
  <c r="Q187" i="16"/>
  <c r="BA173" i="16"/>
  <c r="BC173" i="16" s="1"/>
  <c r="AO57" i="16"/>
  <c r="AQ57" i="16" s="1"/>
  <c r="AC47" i="16"/>
  <c r="AE47" i="16" s="1"/>
  <c r="AO43" i="16"/>
  <c r="AQ43" i="16" s="1"/>
  <c r="Q43" i="16"/>
  <c r="AC33" i="16"/>
  <c r="AE33" i="16" s="1"/>
  <c r="BA29" i="16"/>
  <c r="BC29" i="16" s="1"/>
  <c r="ED220" i="16"/>
  <c r="EF220" i="16" s="1"/>
  <c r="DL144" i="16"/>
  <c r="DN144" i="16" s="1"/>
  <c r="DV115" i="16"/>
  <c r="DX115" i="16" s="1"/>
  <c r="DV89" i="16"/>
  <c r="DX89" i="16" s="1"/>
  <c r="DL28" i="16"/>
  <c r="DN28" i="16" s="1"/>
  <c r="ED223" i="16"/>
  <c r="EF223" i="16" s="1"/>
  <c r="DV184" i="16"/>
  <c r="DX184" i="16" s="1"/>
  <c r="DL175" i="16"/>
  <c r="DN175" i="16" s="1"/>
  <c r="DL154" i="16"/>
  <c r="DN154" i="16" s="1"/>
  <c r="DL129" i="16"/>
  <c r="DN129" i="16" s="1"/>
  <c r="DV100" i="16"/>
  <c r="DX100" i="16" s="1"/>
  <c r="ED88" i="16"/>
  <c r="EF88" i="16" s="1"/>
  <c r="DL67" i="16"/>
  <c r="DN67" i="16" s="1"/>
  <c r="DV45" i="16"/>
  <c r="DX45" i="16" s="1"/>
  <c r="ED218" i="16"/>
  <c r="EF218" i="16" s="1"/>
  <c r="ED192" i="16"/>
  <c r="EF192" i="16" s="1"/>
  <c r="DL179" i="16"/>
  <c r="DN179" i="16" s="1"/>
  <c r="DL91" i="16"/>
  <c r="DN91" i="16" s="1"/>
  <c r="ED75" i="16"/>
  <c r="EF75" i="16" s="1"/>
  <c r="DV44" i="16"/>
  <c r="DX44" i="16" s="1"/>
  <c r="ED116" i="16"/>
  <c r="EF116" i="16" s="1"/>
  <c r="ED82" i="16"/>
  <c r="EF82" i="16" s="1"/>
  <c r="ED61" i="16"/>
  <c r="EF61" i="16" s="1"/>
  <c r="DL71" i="16"/>
  <c r="DN71" i="16" s="1"/>
  <c r="DL70" i="16"/>
  <c r="DN70" i="16" s="1"/>
  <c r="DV63" i="16"/>
  <c r="DX63" i="16" s="1"/>
  <c r="BA59" i="16"/>
  <c r="BC59" i="16" s="1"/>
  <c r="DV55" i="16"/>
  <c r="DX55" i="16" s="1"/>
  <c r="DV50" i="16"/>
  <c r="DX50" i="16" s="1"/>
  <c r="ED45" i="16"/>
  <c r="EF45" i="16" s="1"/>
  <c r="DL32" i="16"/>
  <c r="DN32" i="16" s="1"/>
  <c r="Q17" i="16"/>
  <c r="DV200" i="16"/>
  <c r="DX200" i="16" s="1"/>
  <c r="DL193" i="16"/>
  <c r="DN193" i="16" s="1"/>
  <c r="DL191" i="16"/>
  <c r="DN191" i="16" s="1"/>
  <c r="BA187" i="16"/>
  <c r="BC187" i="16" s="1"/>
  <c r="ED175" i="16"/>
  <c r="EF175" i="16" s="1"/>
  <c r="DV166" i="16"/>
  <c r="DX166" i="16" s="1"/>
  <c r="DL146" i="16"/>
  <c r="DN146" i="16" s="1"/>
  <c r="DV145" i="16"/>
  <c r="DX145" i="16" s="1"/>
  <c r="DL133" i="16"/>
  <c r="DN133" i="16" s="1"/>
  <c r="DV132" i="16"/>
  <c r="DX132" i="16" s="1"/>
  <c r="BA124" i="16"/>
  <c r="BC124" i="16" s="1"/>
  <c r="DL124" i="16"/>
  <c r="DN124" i="16" s="1"/>
  <c r="BA116" i="16"/>
  <c r="BC116" i="16" s="1"/>
  <c r="Q107" i="16"/>
  <c r="BA100" i="16"/>
  <c r="BC100" i="16" s="1"/>
  <c r="DL83" i="16"/>
  <c r="DN83" i="16" s="1"/>
  <c r="Q65" i="16"/>
  <c r="ED43" i="16"/>
  <c r="EF43" i="16" s="1"/>
  <c r="DV29" i="16"/>
  <c r="DX29" i="16" s="1"/>
  <c r="AO162" i="16"/>
  <c r="AQ162" i="16" s="1"/>
  <c r="AO127" i="16"/>
  <c r="AQ127" i="16" s="1"/>
  <c r="AO120" i="16"/>
  <c r="AQ120" i="16" s="1"/>
  <c r="AC102" i="16"/>
  <c r="AE102" i="16" s="1"/>
  <c r="AC78" i="16"/>
  <c r="AE78" i="16" s="1"/>
  <c r="AC29" i="16"/>
  <c r="AE29" i="16" s="1"/>
  <c r="AO167" i="16"/>
  <c r="AQ167" i="16" s="1"/>
  <c r="AC108" i="16"/>
  <c r="AE108" i="16" s="1"/>
  <c r="AO107" i="16"/>
  <c r="AQ107" i="16" s="1"/>
  <c r="AO79" i="16"/>
  <c r="AQ79" i="16" s="1"/>
  <c r="AO60" i="16"/>
  <c r="AQ60" i="16" s="1"/>
  <c r="ED95" i="16"/>
  <c r="EF95" i="16" s="1"/>
  <c r="ED53" i="16"/>
  <c r="EF53" i="16" s="1"/>
  <c r="ED157" i="16"/>
  <c r="EF157" i="16" s="1"/>
  <c r="DV151" i="16"/>
  <c r="DX151" i="16" s="1"/>
  <c r="DV108" i="16"/>
  <c r="DX108" i="16" s="1"/>
  <c r="BA53" i="16"/>
  <c r="BC53" i="16" s="1"/>
  <c r="BA136" i="16"/>
  <c r="BC136" i="16" s="1"/>
  <c r="BA215" i="16"/>
  <c r="BC215" i="16" s="1"/>
  <c r="DL95" i="16"/>
  <c r="DN95" i="16" s="1"/>
  <c r="DL135" i="16"/>
  <c r="DN135" i="16" s="1"/>
  <c r="DL158" i="16"/>
  <c r="DN158" i="16" s="1"/>
  <c r="Q203" i="16"/>
  <c r="Q220" i="16"/>
  <c r="Q216" i="16"/>
  <c r="BA216" i="16"/>
  <c r="BC216" i="16" s="1"/>
  <c r="Q190" i="16"/>
  <c r="AC181" i="16"/>
  <c r="AE181" i="16" s="1"/>
  <c r="BA177" i="16"/>
  <c r="BC177" i="16" s="1"/>
  <c r="CR177" i="16"/>
  <c r="CT177" i="16" s="1"/>
  <c r="AO165" i="16"/>
  <c r="AQ165" i="16" s="1"/>
  <c r="AC140" i="16"/>
  <c r="AE140" i="16" s="1"/>
  <c r="BA126" i="16"/>
  <c r="BC126" i="16" s="1"/>
  <c r="Q115" i="16"/>
  <c r="AO111" i="16"/>
  <c r="AQ111" i="16" s="1"/>
  <c r="Q101" i="16"/>
  <c r="BA93" i="16"/>
  <c r="BC93" i="16" s="1"/>
  <c r="AC89" i="16"/>
  <c r="AE89" i="16" s="1"/>
  <c r="Q85" i="16"/>
  <c r="AO81" i="16"/>
  <c r="AQ81" i="16" s="1"/>
  <c r="AO72" i="16"/>
  <c r="AQ72" i="16" s="1"/>
  <c r="AC60" i="16"/>
  <c r="AE60" i="16" s="1"/>
  <c r="BA50" i="16"/>
  <c r="BC50" i="16" s="1"/>
  <c r="Q32" i="16"/>
  <c r="BA32" i="16"/>
  <c r="BC32" i="16" s="1"/>
  <c r="CR24" i="16"/>
  <c r="CT24" i="16" s="1"/>
  <c r="AC20" i="16"/>
  <c r="AE20" i="16" s="1"/>
  <c r="AC223" i="16"/>
  <c r="AE223" i="16" s="1"/>
  <c r="AC209" i="16"/>
  <c r="AE209" i="16" s="1"/>
  <c r="AO205" i="16"/>
  <c r="AQ205" i="16" s="1"/>
  <c r="AC200" i="16"/>
  <c r="AE200" i="16" s="1"/>
  <c r="Q193" i="16"/>
  <c r="BA193" i="16"/>
  <c r="BC193" i="16" s="1"/>
  <c r="Q180" i="16"/>
  <c r="BA180" i="16"/>
  <c r="BC180" i="16" s="1"/>
  <c r="Q160" i="16"/>
  <c r="BA160" i="16"/>
  <c r="BC160" i="16" s="1"/>
  <c r="AC129" i="16"/>
  <c r="AE129" i="16" s="1"/>
  <c r="AC118" i="16"/>
  <c r="AE118" i="16" s="1"/>
  <c r="AC114" i="16"/>
  <c r="AE114" i="16" s="1"/>
  <c r="AO104" i="16"/>
  <c r="AQ104" i="16" s="1"/>
  <c r="AO100" i="16"/>
  <c r="AQ100" i="16" s="1"/>
  <c r="Q88" i="16"/>
  <c r="BA88" i="16"/>
  <c r="BC88" i="16" s="1"/>
  <c r="AC59" i="16"/>
  <c r="AE59" i="16" s="1"/>
  <c r="AO55" i="16"/>
  <c r="AQ55" i="16" s="1"/>
  <c r="AC49" i="16"/>
  <c r="AE49" i="16" s="1"/>
  <c r="AO35" i="16"/>
  <c r="AQ35" i="16" s="1"/>
  <c r="AC19" i="16"/>
  <c r="AE19" i="16" s="1"/>
  <c r="BA192" i="16"/>
  <c r="BC192" i="16" s="1"/>
  <c r="AO179" i="16"/>
  <c r="AQ179" i="16" s="1"/>
  <c r="Q168" i="16"/>
  <c r="AO159" i="16"/>
  <c r="AQ159" i="16" s="1"/>
  <c r="AO146" i="16"/>
  <c r="AQ146" i="16" s="1"/>
  <c r="AC138" i="16"/>
  <c r="AE138" i="16" s="1"/>
  <c r="AO128" i="16"/>
  <c r="AQ128" i="16" s="1"/>
  <c r="AO153" i="16"/>
  <c r="AQ153" i="16" s="1"/>
  <c r="AO103" i="16"/>
  <c r="AQ103" i="16" s="1"/>
  <c r="Q83" i="16"/>
  <c r="AC58" i="16"/>
  <c r="AE58" i="16" s="1"/>
  <c r="AC40" i="16"/>
  <c r="AE40" i="16" s="1"/>
  <c r="Q22" i="16"/>
  <c r="AC221" i="16"/>
  <c r="AE221" i="16" s="1"/>
  <c r="AO217" i="16"/>
  <c r="AQ217" i="16" s="1"/>
  <c r="AC211" i="16"/>
  <c r="AE211" i="16" s="1"/>
  <c r="AO166" i="16"/>
  <c r="AQ166" i="16" s="1"/>
  <c r="Q149" i="16"/>
  <c r="AC116" i="16"/>
  <c r="AE116" i="16" s="1"/>
  <c r="BA112" i="16"/>
  <c r="BC112" i="16" s="1"/>
  <c r="AC90" i="16"/>
  <c r="AE90" i="16" s="1"/>
  <c r="AC82" i="16"/>
  <c r="AE82" i="16" s="1"/>
  <c r="AC65" i="16"/>
  <c r="AE65" i="16" s="1"/>
  <c r="AO33" i="16"/>
  <c r="AQ33" i="16" s="1"/>
  <c r="DV190" i="16"/>
  <c r="DX190" i="16" s="1"/>
  <c r="DV165" i="16"/>
  <c r="DX165" i="16" s="1"/>
  <c r="DV130" i="16"/>
  <c r="DX130" i="16" s="1"/>
  <c r="DL119" i="16"/>
  <c r="DN119" i="16" s="1"/>
  <c r="DL105" i="16"/>
  <c r="DN105" i="16" s="1"/>
  <c r="DL93" i="16"/>
  <c r="DN93" i="16" s="1"/>
  <c r="ED81" i="16"/>
  <c r="EF81" i="16" s="1"/>
  <c r="DV72" i="16"/>
  <c r="DX72" i="16" s="1"/>
  <c r="DL42" i="16"/>
  <c r="DN42" i="16" s="1"/>
  <c r="DL16" i="16"/>
  <c r="DN16" i="16" s="1"/>
  <c r="DV205" i="16"/>
  <c r="DX205" i="16" s="1"/>
  <c r="DL189" i="16"/>
  <c r="DN189" i="16" s="1"/>
  <c r="ED184" i="16"/>
  <c r="EF184" i="16" s="1"/>
  <c r="ED100" i="16"/>
  <c r="EF100" i="16" s="1"/>
  <c r="ED55" i="16"/>
  <c r="EF55" i="16" s="1"/>
  <c r="DL41" i="16"/>
  <c r="DN41" i="16" s="1"/>
  <c r="DL19" i="16"/>
  <c r="DN19" i="16" s="1"/>
  <c r="DV208" i="16"/>
  <c r="DX208" i="16" s="1"/>
  <c r="DL188" i="16"/>
  <c r="DN188" i="16" s="1"/>
  <c r="ED146" i="16"/>
  <c r="EF146" i="16" s="1"/>
  <c r="DL121" i="16"/>
  <c r="DN121" i="16" s="1"/>
  <c r="DV54" i="16"/>
  <c r="DX54" i="16" s="1"/>
  <c r="DL40" i="16"/>
  <c r="DN40" i="16" s="1"/>
  <c r="DV18" i="16"/>
  <c r="DX18" i="16" s="1"/>
  <c r="ED198" i="16"/>
  <c r="EF198" i="16" s="1"/>
  <c r="DL162" i="16"/>
  <c r="DN162" i="16" s="1"/>
  <c r="DV124" i="16"/>
  <c r="DX124" i="16" s="1"/>
  <c r="ED90" i="16"/>
  <c r="EF90" i="16" s="1"/>
  <c r="DL57" i="16"/>
  <c r="DN57" i="16" s="1"/>
  <c r="DL142" i="16"/>
  <c r="DN142" i="16" s="1"/>
  <c r="DV141" i="16"/>
  <c r="DX141" i="16" s="1"/>
  <c r="DL139" i="16"/>
  <c r="DN139" i="16" s="1"/>
  <c r="Q133" i="16"/>
  <c r="Q124" i="16"/>
  <c r="DV120" i="16"/>
  <c r="DX120" i="16" s="1"/>
  <c r="DL117" i="16"/>
  <c r="DN117" i="16" s="1"/>
  <c r="DV114" i="16"/>
  <c r="DX114" i="16" s="1"/>
  <c r="DL103" i="16"/>
  <c r="DN103" i="16" s="1"/>
  <c r="Q103" i="16"/>
  <c r="AC96" i="16"/>
  <c r="AE96" i="16" s="1"/>
  <c r="ED89" i="16"/>
  <c r="EF89" i="16" s="1"/>
  <c r="DV81" i="16"/>
  <c r="DX81" i="16" s="1"/>
  <c r="BA74" i="16"/>
  <c r="BC74" i="16" s="1"/>
  <c r="ED67" i="16"/>
  <c r="EF67" i="16" s="1"/>
  <c r="DL61" i="16"/>
  <c r="DN61" i="16" s="1"/>
  <c r="Q30" i="16"/>
  <c r="DL21" i="16"/>
  <c r="DN21" i="16" s="1"/>
  <c r="AO208" i="16"/>
  <c r="AQ208" i="16" s="1"/>
  <c r="AC164" i="16"/>
  <c r="AE164" i="16" s="1"/>
  <c r="AO145" i="16"/>
  <c r="AQ145" i="16" s="1"/>
  <c r="AO137" i="16"/>
  <c r="AQ137" i="16" s="1"/>
  <c r="AO221" i="16"/>
  <c r="AQ221" i="16" s="1"/>
  <c r="AC173" i="16"/>
  <c r="AE173" i="16" s="1"/>
  <c r="AC103" i="16"/>
  <c r="AE103" i="16" s="1"/>
  <c r="AO53" i="16"/>
  <c r="AQ53" i="16" s="1"/>
  <c r="AC39" i="16"/>
  <c r="AE39" i="16" s="1"/>
  <c r="AO38" i="16"/>
  <c r="AQ38" i="16" s="1"/>
  <c r="ED98" i="16"/>
  <c r="EF98" i="16" s="1"/>
  <c r="ED96" i="16"/>
  <c r="EF96" i="16" s="1"/>
  <c r="ED171" i="16"/>
  <c r="EF171" i="16" s="1"/>
  <c r="DV157" i="16"/>
  <c r="DX157" i="16" s="1"/>
  <c r="DV136" i="16"/>
  <c r="DX136" i="16" s="1"/>
  <c r="BA95" i="16"/>
  <c r="BC95" i="16" s="1"/>
  <c r="BA151" i="16"/>
  <c r="BC151" i="16" s="1"/>
  <c r="BA27" i="16"/>
  <c r="BC27" i="16" s="1"/>
  <c r="DL99" i="16"/>
  <c r="DN99" i="16" s="1"/>
  <c r="DL151" i="16"/>
  <c r="DN151" i="16" s="1"/>
  <c r="DL172" i="16"/>
  <c r="DN172" i="16" s="1"/>
  <c r="Q186" i="16"/>
  <c r="AC210" i="16"/>
  <c r="AE210" i="16" s="1"/>
  <c r="AO181" i="16"/>
  <c r="AQ181" i="16" s="1"/>
  <c r="Q165" i="16"/>
  <c r="AC148" i="16"/>
  <c r="AE148" i="16" s="1"/>
  <c r="CR115" i="16"/>
  <c r="CT115" i="16" s="1"/>
  <c r="BA111" i="16"/>
  <c r="BC111" i="16" s="1"/>
  <c r="CR101" i="16"/>
  <c r="CT101" i="16" s="1"/>
  <c r="Q93" i="16"/>
  <c r="AO89" i="16"/>
  <c r="AQ89" i="16" s="1"/>
  <c r="BA81" i="16"/>
  <c r="BC81" i="16" s="1"/>
  <c r="Q72" i="16"/>
  <c r="BA60" i="16"/>
  <c r="BC60" i="16" s="1"/>
  <c r="AC46" i="16"/>
  <c r="AE46" i="16" s="1"/>
  <c r="Q42" i="16"/>
  <c r="AO223" i="16"/>
  <c r="AQ223" i="16" s="1"/>
  <c r="BA205" i="16"/>
  <c r="BC205" i="16" s="1"/>
  <c r="AC189" i="16"/>
  <c r="AE189" i="16" s="1"/>
  <c r="AC184" i="16"/>
  <c r="AE184" i="16" s="1"/>
  <c r="Q175" i="16"/>
  <c r="AC147" i="16"/>
  <c r="AE147" i="16" s="1"/>
  <c r="AC139" i="16"/>
  <c r="AE139" i="16" s="1"/>
  <c r="AO129" i="16"/>
  <c r="AQ129" i="16" s="1"/>
  <c r="AC122" i="16"/>
  <c r="AE122" i="16" s="1"/>
  <c r="AO118" i="16"/>
  <c r="AQ118" i="16" s="1"/>
  <c r="AO114" i="16"/>
  <c r="AQ114" i="16" s="1"/>
  <c r="AC84" i="16"/>
  <c r="AE84" i="16" s="1"/>
  <c r="AO76" i="16"/>
  <c r="AQ76" i="16" s="1"/>
  <c r="AO59" i="16"/>
  <c r="AQ59" i="16" s="1"/>
  <c r="AO49" i="16"/>
  <c r="AQ49" i="16" s="1"/>
  <c r="AC45" i="16"/>
  <c r="AE45" i="16" s="1"/>
  <c r="AO19" i="16"/>
  <c r="AQ19" i="16" s="1"/>
  <c r="AC218" i="16"/>
  <c r="AE218" i="16" s="1"/>
  <c r="AO212" i="16"/>
  <c r="AQ212" i="16" s="1"/>
  <c r="AO199" i="16"/>
  <c r="AQ199" i="16" s="1"/>
  <c r="AC168" i="16"/>
  <c r="AE168" i="16" s="1"/>
  <c r="Q163" i="16"/>
  <c r="BA159" i="16"/>
  <c r="BC159" i="16" s="1"/>
  <c r="AO138" i="16"/>
  <c r="AQ138" i="16" s="1"/>
  <c r="Q132" i="16"/>
  <c r="AC132" i="16"/>
  <c r="AE132" i="16" s="1"/>
  <c r="BA128" i="16"/>
  <c r="BC128" i="16" s="1"/>
  <c r="AC83" i="16"/>
  <c r="AE83" i="16" s="1"/>
  <c r="Q70" i="16"/>
  <c r="Q66" i="16"/>
  <c r="CR66" i="16"/>
  <c r="CT66" i="16" s="1"/>
  <c r="AO58" i="16"/>
  <c r="AQ58" i="16" s="1"/>
  <c r="CR48" i="16"/>
  <c r="CT48" i="16" s="1"/>
  <c r="AO40" i="16"/>
  <c r="AQ40" i="16" s="1"/>
  <c r="AC34" i="16"/>
  <c r="AE34" i="16" s="1"/>
  <c r="AC18" i="16"/>
  <c r="AE18" i="16" s="1"/>
  <c r="BA221" i="16"/>
  <c r="BC221" i="16" s="1"/>
  <c r="AO211" i="16"/>
  <c r="AQ211" i="16" s="1"/>
  <c r="Q202" i="16"/>
  <c r="Q182" i="16"/>
  <c r="Q166" i="16"/>
  <c r="AC141" i="16"/>
  <c r="AE141" i="16" s="1"/>
  <c r="AO124" i="16"/>
  <c r="AQ124" i="16" s="1"/>
  <c r="AO116" i="16"/>
  <c r="AQ116" i="16" s="1"/>
  <c r="AO90" i="16"/>
  <c r="AQ90" i="16" s="1"/>
  <c r="BA78" i="16"/>
  <c r="BC78" i="16" s="1"/>
  <c r="AO65" i="16"/>
  <c r="AQ65" i="16" s="1"/>
  <c r="DV224" i="16"/>
  <c r="DX224" i="16" s="1"/>
  <c r="DL190" i="16"/>
  <c r="DN190" i="16" s="1"/>
  <c r="DL85" i="16"/>
  <c r="DN85" i="16" s="1"/>
  <c r="DV154" i="16"/>
  <c r="DX154" i="16" s="1"/>
  <c r="DV129" i="16"/>
  <c r="DX129" i="16" s="1"/>
  <c r="DV76" i="16"/>
  <c r="DX76" i="16" s="1"/>
  <c r="ED15" i="16"/>
  <c r="EF15" i="16" s="1"/>
  <c r="DL73" i="16"/>
  <c r="DN73" i="16" s="1"/>
  <c r="DL58" i="16"/>
  <c r="DN58" i="16" s="1"/>
  <c r="DL120" i="16"/>
  <c r="DN120" i="16" s="1"/>
  <c r="DV43" i="16"/>
  <c r="DX43" i="16" s="1"/>
  <c r="DV69" i="16"/>
  <c r="DX69" i="16" s="1"/>
  <c r="DL60" i="16"/>
  <c r="DN60" i="16" s="1"/>
  <c r="DV49" i="16"/>
  <c r="DX49" i="16" s="1"/>
  <c r="BA48" i="16"/>
  <c r="BC48" i="16" s="1"/>
  <c r="DL47" i="16"/>
  <c r="DN47" i="16" s="1"/>
  <c r="DV40" i="16"/>
  <c r="DX40" i="16" s="1"/>
  <c r="Q35" i="16"/>
  <c r="DV24" i="16"/>
  <c r="DX24" i="16" s="1"/>
  <c r="DV22" i="16"/>
  <c r="DX22" i="16" s="1"/>
  <c r="DL212" i="16"/>
  <c r="DN212" i="16" s="1"/>
  <c r="DL208" i="16"/>
  <c r="DN208" i="16" s="1"/>
  <c r="ED204" i="16"/>
  <c r="EF204" i="16" s="1"/>
  <c r="DL202" i="16"/>
  <c r="DN202" i="16" s="1"/>
  <c r="DL196" i="16"/>
  <c r="DN196" i="16" s="1"/>
  <c r="BA195" i="16"/>
  <c r="BC195" i="16" s="1"/>
  <c r="Q191" i="16"/>
  <c r="ED163" i="16"/>
  <c r="EF163" i="16" s="1"/>
  <c r="DL148" i="16"/>
  <c r="DN148" i="16" s="1"/>
  <c r="DL143" i="16"/>
  <c r="DN143" i="16" s="1"/>
  <c r="DL131" i="16"/>
  <c r="DN131" i="16" s="1"/>
  <c r="Q131" i="16"/>
  <c r="DV126" i="16"/>
  <c r="DX126" i="16" s="1"/>
  <c r="ED118" i="16"/>
  <c r="EF118" i="16" s="1"/>
  <c r="DL109" i="16"/>
  <c r="DN109" i="16" s="1"/>
  <c r="DL102" i="16"/>
  <c r="DN102" i="16" s="1"/>
  <c r="DV65" i="16"/>
  <c r="DX65" i="16" s="1"/>
  <c r="DV64" i="16"/>
  <c r="DX64" i="16" s="1"/>
  <c r="DL62" i="16"/>
  <c r="DN62" i="16" s="1"/>
  <c r="DV57" i="16"/>
  <c r="DX57" i="16" s="1"/>
  <c r="Q44" i="16"/>
  <c r="DL33" i="16"/>
  <c r="DN33" i="16" s="1"/>
  <c r="CR29" i="16"/>
  <c r="CT29" i="16" s="1"/>
  <c r="DV21" i="16"/>
  <c r="DX21" i="16" s="1"/>
  <c r="AO218" i="16"/>
  <c r="AQ218" i="16" s="1"/>
  <c r="AC204" i="16"/>
  <c r="AE204" i="16" s="1"/>
  <c r="AC162" i="16"/>
  <c r="AE162" i="16" s="1"/>
  <c r="AC143" i="16"/>
  <c r="AE143" i="16" s="1"/>
  <c r="AO135" i="16"/>
  <c r="AQ135" i="16" s="1"/>
  <c r="AO78" i="16"/>
  <c r="AQ78" i="16" s="1"/>
  <c r="AO69" i="16"/>
  <c r="AQ69" i="16" s="1"/>
  <c r="AC61" i="16"/>
  <c r="AE61" i="16" s="1"/>
  <c r="AC17" i="16"/>
  <c r="AE17" i="16" s="1"/>
  <c r="AO207" i="16"/>
  <c r="AQ207" i="16" s="1"/>
  <c r="ED107" i="16"/>
  <c r="EF107" i="16" s="1"/>
  <c r="ED99" i="16"/>
  <c r="EF99" i="16" s="1"/>
  <c r="DV171" i="16"/>
  <c r="DX171" i="16" s="1"/>
  <c r="DV152" i="16"/>
  <c r="DX152" i="16" s="1"/>
  <c r="BA96" i="16"/>
  <c r="BC96" i="16" s="1"/>
  <c r="BA152" i="16"/>
  <c r="BC152" i="16" s="1"/>
  <c r="BA38" i="16"/>
  <c r="BC38" i="16" s="1"/>
  <c r="DL27" i="16"/>
  <c r="DN27" i="16" s="1"/>
  <c r="DL152" i="16"/>
  <c r="DN152" i="16" s="1"/>
  <c r="DL215" i="16"/>
  <c r="DN215" i="16" s="1"/>
  <c r="BA39" i="16"/>
  <c r="BC39" i="16" s="1"/>
  <c r="BA210" i="16"/>
  <c r="BC210" i="16" s="1"/>
  <c r="Q197" i="16"/>
  <c r="BA194" i="16"/>
  <c r="BC194" i="16" s="1"/>
  <c r="Q181" i="16"/>
  <c r="BA181" i="16"/>
  <c r="BC181" i="16" s="1"/>
  <c r="AO148" i="16"/>
  <c r="AQ148" i="16" s="1"/>
  <c r="Q140" i="16"/>
  <c r="BA140" i="16"/>
  <c r="BC140" i="16" s="1"/>
  <c r="BA123" i="16"/>
  <c r="BC123" i="16" s="1"/>
  <c r="Q111" i="16"/>
  <c r="BA89" i="16"/>
  <c r="BC89" i="16" s="1"/>
  <c r="Q81" i="16"/>
  <c r="Q60" i="16"/>
  <c r="AO46" i="16"/>
  <c r="AQ46" i="16" s="1"/>
  <c r="AO28" i="16"/>
  <c r="AQ28" i="16" s="1"/>
  <c r="Q20" i="16"/>
  <c r="AC16" i="16"/>
  <c r="AE16" i="16" s="1"/>
  <c r="BA223" i="16"/>
  <c r="BC223" i="16" s="1"/>
  <c r="AC219" i="16"/>
  <c r="AE219" i="16" s="1"/>
  <c r="Q209" i="16"/>
  <c r="Q200" i="16"/>
  <c r="BA200" i="16"/>
  <c r="BC200" i="16" s="1"/>
  <c r="AO189" i="16"/>
  <c r="AQ189" i="16" s="1"/>
  <c r="AO184" i="16"/>
  <c r="AQ184" i="16" s="1"/>
  <c r="AO147" i="16"/>
  <c r="AQ147" i="16" s="1"/>
  <c r="AO143" i="16"/>
  <c r="AQ143" i="16" s="1"/>
  <c r="AO139" i="16"/>
  <c r="AQ139" i="16" s="1"/>
  <c r="AO122" i="16"/>
  <c r="AQ122" i="16" s="1"/>
  <c r="Q114" i="16"/>
  <c r="Q100" i="16"/>
  <c r="AO84" i="16"/>
  <c r="AQ84" i="16" s="1"/>
  <c r="BA76" i="16"/>
  <c r="BC76" i="16" s="1"/>
  <c r="Q59" i="16"/>
  <c r="BA49" i="16"/>
  <c r="BC49" i="16" s="1"/>
  <c r="Q19" i="16"/>
  <c r="Q222" i="16"/>
  <c r="BA218" i="16"/>
  <c r="BC218" i="16" s="1"/>
  <c r="Q212" i="16"/>
  <c r="Q204" i="16"/>
  <c r="BA199" i="16"/>
  <c r="BC199" i="16" s="1"/>
  <c r="Q179" i="16"/>
  <c r="AO132" i="16"/>
  <c r="AQ132" i="16" s="1"/>
  <c r="AO121" i="16"/>
  <c r="AQ121" i="16" s="1"/>
  <c r="AO83" i="16"/>
  <c r="AQ83" i="16" s="1"/>
  <c r="BA79" i="16"/>
  <c r="BC79" i="16" s="1"/>
  <c r="AC75" i="16"/>
  <c r="AE75" i="16" s="1"/>
  <c r="BA58" i="16"/>
  <c r="BC58" i="16" s="1"/>
  <c r="BA54" i="16"/>
  <c r="BC54" i="16" s="1"/>
  <c r="AO34" i="16"/>
  <c r="AQ34" i="16" s="1"/>
  <c r="AO18" i="16"/>
  <c r="AQ18" i="16" s="1"/>
  <c r="AC207" i="16"/>
  <c r="AE207" i="16" s="1"/>
  <c r="AC187" i="16"/>
  <c r="AE187" i="16" s="1"/>
  <c r="Q78" i="16"/>
  <c r="BA61" i="16"/>
  <c r="BC61" i="16" s="1"/>
  <c r="Q21" i="16"/>
  <c r="DV197" i="16"/>
  <c r="DX197" i="16" s="1"/>
  <c r="ED140" i="16"/>
  <c r="EF140" i="16" s="1"/>
  <c r="DV105" i="16"/>
  <c r="DX105" i="16" s="1"/>
  <c r="ED50" i="16"/>
  <c r="EF50" i="16" s="1"/>
  <c r="DV28" i="16"/>
  <c r="DX28" i="16" s="1"/>
  <c r="DV175" i="16"/>
  <c r="DX175" i="16" s="1"/>
  <c r="DV139" i="16"/>
  <c r="DX139" i="16" s="1"/>
  <c r="ED84" i="16"/>
  <c r="EF84" i="16" s="1"/>
  <c r="ED76" i="16"/>
  <c r="EF76" i="16" s="1"/>
  <c r="DV59" i="16"/>
  <c r="DX59" i="16" s="1"/>
  <c r="ED31" i="16"/>
  <c r="EF31" i="16" s="1"/>
  <c r="ED91" i="16"/>
  <c r="EF91" i="16" s="1"/>
  <c r="DL48" i="16"/>
  <c r="DN48" i="16" s="1"/>
  <c r="DL22" i="16"/>
  <c r="DN22" i="16" s="1"/>
  <c r="DV217" i="16"/>
  <c r="DX217" i="16" s="1"/>
  <c r="DL182" i="16"/>
  <c r="DN182" i="16" s="1"/>
  <c r="DV162" i="16"/>
  <c r="DX162" i="16" s="1"/>
  <c r="ED131" i="16"/>
  <c r="EF131" i="16" s="1"/>
  <c r="DV78" i="16"/>
  <c r="DX78" i="16" s="1"/>
  <c r="DL65" i="16"/>
  <c r="DN65" i="16" s="1"/>
  <c r="DV71" i="16"/>
  <c r="DX71" i="16" s="1"/>
  <c r="BA63" i="16"/>
  <c r="BC63" i="16" s="1"/>
  <c r="DL45" i="16"/>
  <c r="DN45" i="16" s="1"/>
  <c r="DV35" i="16"/>
  <c r="DX35" i="16" s="1"/>
  <c r="DL34" i="16"/>
  <c r="DN34" i="16" s="1"/>
  <c r="BA31" i="16"/>
  <c r="BC31" i="16" s="1"/>
  <c r="DV204" i="16"/>
  <c r="DX204" i="16" s="1"/>
  <c r="DL198" i="16"/>
  <c r="DN198" i="16" s="1"/>
  <c r="DV193" i="16"/>
  <c r="DX193" i="16" s="1"/>
  <c r="DV189" i="16"/>
  <c r="DX189" i="16" s="1"/>
  <c r="DL181" i="16"/>
  <c r="DN181" i="16" s="1"/>
  <c r="DV173" i="16"/>
  <c r="DX173" i="16" s="1"/>
  <c r="Q172" i="16"/>
  <c r="BA166" i="16"/>
  <c r="BC166" i="16" s="1"/>
  <c r="DL160" i="16"/>
  <c r="DN160" i="16" s="1"/>
  <c r="Q152" i="16"/>
  <c r="ED148" i="16"/>
  <c r="EF148" i="16" s="1"/>
  <c r="DV140" i="16"/>
  <c r="DX140" i="16" s="1"/>
  <c r="Q139" i="16"/>
  <c r="ED124" i="16"/>
  <c r="EF124" i="16" s="1"/>
  <c r="ED117" i="16"/>
  <c r="EF117" i="16" s="1"/>
  <c r="Q117" i="16"/>
  <c r="ED104" i="16"/>
  <c r="EF104" i="16" s="1"/>
  <c r="DL104" i="16"/>
  <c r="DN104" i="16" s="1"/>
  <c r="ED102" i="16"/>
  <c r="EF102" i="16" s="1"/>
  <c r="DL68" i="16"/>
  <c r="DN68" i="16" s="1"/>
  <c r="DV67" i="16"/>
  <c r="DX67" i="16" s="1"/>
  <c r="DV66" i="16"/>
  <c r="DX66" i="16" s="1"/>
  <c r="DV62" i="16"/>
  <c r="DX62" i="16" s="1"/>
  <c r="DL56" i="16"/>
  <c r="DN56" i="16" s="1"/>
  <c r="BA43" i="16"/>
  <c r="BC43" i="16" s="1"/>
  <c r="AO182" i="16"/>
  <c r="AQ182" i="16" s="1"/>
  <c r="AC136" i="16"/>
  <c r="AE136" i="16" s="1"/>
  <c r="AC112" i="16"/>
  <c r="AE112" i="16" s="1"/>
  <c r="AO98" i="16"/>
  <c r="AQ98" i="16" s="1"/>
  <c r="AC76" i="16"/>
  <c r="AE76" i="16" s="1"/>
  <c r="AC67" i="16"/>
  <c r="AE67" i="16" s="1"/>
  <c r="AO47" i="16"/>
  <c r="AQ47" i="16" s="1"/>
  <c r="AC199" i="16"/>
  <c r="AE199" i="16" s="1"/>
  <c r="ED135" i="16"/>
  <c r="EF135" i="16" s="1"/>
  <c r="ED108" i="16"/>
  <c r="EF108" i="16" s="1"/>
  <c r="DV186" i="16"/>
  <c r="DX186" i="16" s="1"/>
  <c r="DV214" i="16"/>
  <c r="DX214" i="16" s="1"/>
  <c r="DV158" i="16"/>
  <c r="DX158" i="16" s="1"/>
  <c r="BA98" i="16"/>
  <c r="BC98" i="16" s="1"/>
  <c r="BA157" i="16"/>
  <c r="BC157" i="16" s="1"/>
  <c r="DL39" i="16"/>
  <c r="DN39" i="16" s="1"/>
  <c r="DL157" i="16"/>
  <c r="DN157" i="16" s="1"/>
  <c r="AC224" i="16"/>
  <c r="AE224" i="16" s="1"/>
  <c r="Q210" i="16"/>
  <c r="Q201" i="16"/>
  <c r="AC201" i="16"/>
  <c r="AE201" i="16" s="1"/>
  <c r="AO194" i="16"/>
  <c r="AQ194" i="16" s="1"/>
  <c r="AC190" i="16"/>
  <c r="AE190" i="16" s="1"/>
  <c r="AC161" i="16"/>
  <c r="AE161" i="16" s="1"/>
  <c r="Q155" i="16"/>
  <c r="Q148" i="16"/>
  <c r="BA148" i="16"/>
  <c r="BC148" i="16" s="1"/>
  <c r="AC130" i="16"/>
  <c r="AE130" i="16" s="1"/>
  <c r="AC105" i="16"/>
  <c r="AE105" i="16" s="1"/>
  <c r="Q89" i="16"/>
  <c r="AC68" i="16"/>
  <c r="AE68" i="16" s="1"/>
  <c r="AC56" i="16"/>
  <c r="AE56" i="16" s="1"/>
  <c r="BA46" i="16"/>
  <c r="BC46" i="16" s="1"/>
  <c r="BA28" i="16"/>
  <c r="BC28" i="16" s="1"/>
  <c r="AO16" i="16"/>
  <c r="AQ16" i="16" s="1"/>
  <c r="AO219" i="16"/>
  <c r="AQ219" i="16" s="1"/>
  <c r="AC196" i="16"/>
  <c r="AE196" i="16" s="1"/>
  <c r="Q189" i="16"/>
  <c r="BA189" i="16"/>
  <c r="BC189" i="16" s="1"/>
  <c r="Q184" i="16"/>
  <c r="BA184" i="16"/>
  <c r="BC184" i="16" s="1"/>
  <c r="AC175" i="16"/>
  <c r="AE175" i="16" s="1"/>
  <c r="BA147" i="16"/>
  <c r="BC147" i="16" s="1"/>
  <c r="BA143" i="16"/>
  <c r="BC143" i="16" s="1"/>
  <c r="BA139" i="16"/>
  <c r="BC139" i="16" s="1"/>
  <c r="AC125" i="16"/>
  <c r="AE125" i="16" s="1"/>
  <c r="AO92" i="16"/>
  <c r="AQ92" i="16" s="1"/>
  <c r="BA84" i="16"/>
  <c r="BC84" i="16" s="1"/>
  <c r="AO71" i="16"/>
  <c r="AQ71" i="16" s="1"/>
  <c r="AC63" i="16"/>
  <c r="AE63" i="16" s="1"/>
  <c r="AO45" i="16"/>
  <c r="AQ45" i="16" s="1"/>
  <c r="Q45" i="16"/>
  <c r="Q218" i="16"/>
  <c r="AC212" i="16"/>
  <c r="AE212" i="16" s="1"/>
  <c r="AO183" i="16"/>
  <c r="AQ183" i="16" s="1"/>
  <c r="Q138" i="16"/>
  <c r="BA121" i="16"/>
  <c r="BC121" i="16" s="1"/>
  <c r="BA75" i="16"/>
  <c r="BC75" i="16" s="1"/>
  <c r="BA44" i="16"/>
  <c r="BC44" i="16" s="1"/>
  <c r="BA18" i="16"/>
  <c r="BC18" i="16" s="1"/>
  <c r="Q221" i="16"/>
  <c r="CR211" i="16"/>
  <c r="CT211" i="16" s="1"/>
  <c r="BA207" i="16"/>
  <c r="BC207" i="16" s="1"/>
  <c r="AO187" i="16"/>
  <c r="AQ187" i="16" s="1"/>
  <c r="BA178" i="16"/>
  <c r="BC178" i="16" s="1"/>
  <c r="AC149" i="16"/>
  <c r="AE149" i="16" s="1"/>
  <c r="AC127" i="16"/>
  <c r="AE127" i="16" s="1"/>
  <c r="AO86" i="16"/>
  <c r="AQ86" i="16" s="1"/>
  <c r="BA69" i="16"/>
  <c r="BC69" i="16" s="1"/>
  <c r="ED216" i="16"/>
  <c r="EF216" i="16" s="1"/>
  <c r="DL126" i="16"/>
  <c r="DN126" i="16" s="1"/>
  <c r="DL123" i="16"/>
  <c r="DN123" i="16" s="1"/>
  <c r="ED119" i="16"/>
  <c r="EF119" i="16" s="1"/>
  <c r="ED105" i="16"/>
  <c r="EF105" i="16" s="1"/>
  <c r="ED64" i="16"/>
  <c r="EF64" i="16" s="1"/>
  <c r="ED28" i="16"/>
  <c r="EF28" i="16" s="1"/>
  <c r="DL209" i="16"/>
  <c r="DN209" i="16" s="1"/>
  <c r="DL169" i="16"/>
  <c r="DN169" i="16" s="1"/>
  <c r="DL114" i="16"/>
  <c r="DN114" i="16" s="1"/>
  <c r="ED92" i="16"/>
  <c r="EF92" i="16" s="1"/>
  <c r="DL63" i="16"/>
  <c r="DN63" i="16" s="1"/>
  <c r="DV31" i="16"/>
  <c r="DX31" i="16" s="1"/>
  <c r="DV19" i="16"/>
  <c r="DX19" i="16" s="1"/>
  <c r="ED212" i="16"/>
  <c r="EF212" i="16" s="1"/>
  <c r="DV73" i="16"/>
  <c r="DX73" i="16" s="1"/>
  <c r="DV174" i="16"/>
  <c r="DX174" i="16" s="1"/>
  <c r="DV109" i="16"/>
  <c r="DX109" i="16" s="1"/>
  <c r="DV195" i="16"/>
  <c r="DX195" i="16" s="1"/>
  <c r="ED141" i="16"/>
  <c r="EF141" i="16" s="1"/>
  <c r="DL74" i="16"/>
  <c r="DN74" i="16" s="1"/>
  <c r="DL17" i="16"/>
  <c r="DN17" i="16" s="1"/>
  <c r="C134" i="16"/>
  <c r="C37" i="16"/>
  <c r="C106" i="16"/>
  <c r="EE160" i="16"/>
  <c r="EE33" i="16"/>
  <c r="EE32" i="16"/>
  <c r="EE153" i="16"/>
  <c r="EE35" i="16"/>
  <c r="EE63" i="16"/>
  <c r="EE203" i="16"/>
  <c r="EE73" i="16"/>
  <c r="EE19" i="16"/>
  <c r="EE54" i="16"/>
  <c r="EE85" i="16"/>
  <c r="EE58" i="16"/>
  <c r="EE62" i="16"/>
  <c r="ED13" i="16"/>
  <c r="DV13" i="16"/>
  <c r="DX13" i="16" s="1"/>
  <c r="CV25" i="16"/>
  <c r="CV150" i="16"/>
  <c r="CV156" i="16"/>
  <c r="CV170" i="16"/>
  <c r="CV106" i="16"/>
  <c r="CV213" i="16"/>
  <c r="CQ215" i="16"/>
  <c r="CR215" i="16" s="1"/>
  <c r="CT215" i="16" s="1"/>
  <c r="DL13" i="16"/>
  <c r="CQ46" i="16"/>
  <c r="CQ67" i="16"/>
  <c r="CR67" i="16" s="1"/>
  <c r="CT67" i="16" s="1"/>
  <c r="CQ15" i="16"/>
  <c r="CR15" i="16" s="1"/>
  <c r="CT15" i="16" s="1"/>
  <c r="CQ52" i="16"/>
  <c r="CR52" i="16" s="1"/>
  <c r="CT52" i="16" s="1"/>
  <c r="CQ95" i="16"/>
  <c r="CR95" i="16" s="1"/>
  <c r="CT95" i="16" s="1"/>
  <c r="CQ151" i="16"/>
  <c r="CR151" i="16" s="1"/>
  <c r="CT151" i="16" s="1"/>
  <c r="CQ208" i="16"/>
  <c r="CQ111" i="16"/>
  <c r="CR111" i="16" s="1"/>
  <c r="CT111" i="16" s="1"/>
  <c r="CQ110" i="16"/>
  <c r="CR110" i="16" s="1"/>
  <c r="CT110" i="16" s="1"/>
  <c r="CQ56" i="16"/>
  <c r="CR56" i="16" s="1"/>
  <c r="CT56" i="16" s="1"/>
  <c r="CQ82" i="16"/>
  <c r="CQ98" i="16"/>
  <c r="CR98" i="16" s="1"/>
  <c r="CT98" i="16" s="1"/>
  <c r="CQ144" i="16"/>
  <c r="CR144" i="16" s="1"/>
  <c r="CT144" i="16" s="1"/>
  <c r="CQ118" i="16"/>
  <c r="CR118" i="16" s="1"/>
  <c r="CT118" i="16" s="1"/>
  <c r="CQ96" i="16"/>
  <c r="CR96" i="16" s="1"/>
  <c r="CT96" i="16" s="1"/>
  <c r="CQ195" i="16"/>
  <c r="CQ69" i="16"/>
  <c r="CQ91" i="16"/>
  <c r="CQ141" i="16"/>
  <c r="CQ116" i="16"/>
  <c r="CQ78" i="16"/>
  <c r="CQ113" i="16"/>
  <c r="CR113" i="16" s="1"/>
  <c r="CT113" i="16" s="1"/>
  <c r="CQ173" i="16"/>
  <c r="CR173" i="16" s="1"/>
  <c r="CT173" i="16" s="1"/>
  <c r="CQ182" i="16"/>
  <c r="CQ79" i="16"/>
  <c r="CR79" i="16" s="1"/>
  <c r="CT79" i="16" s="1"/>
  <c r="CQ127" i="16"/>
  <c r="CQ187" i="16"/>
  <c r="CR187" i="16" s="1"/>
  <c r="CT187" i="16" s="1"/>
  <c r="CQ76" i="16"/>
  <c r="CR76" i="16" s="1"/>
  <c r="CT76" i="16" s="1"/>
  <c r="CQ201" i="16"/>
  <c r="CQ83" i="16"/>
  <c r="CR83" i="16" s="1"/>
  <c r="CT83" i="16" s="1"/>
  <c r="CQ149" i="16"/>
  <c r="CQ22" i="16"/>
  <c r="CQ148" i="16"/>
  <c r="CQ47" i="16"/>
  <c r="CQ198" i="16"/>
  <c r="CR198" i="16" s="1"/>
  <c r="CT198" i="16" s="1"/>
  <c r="CQ87" i="16"/>
  <c r="CQ19" i="16"/>
  <c r="CR19" i="16" s="1"/>
  <c r="CT19" i="16" s="1"/>
  <c r="CQ217" i="16"/>
  <c r="CQ132" i="16"/>
  <c r="CQ57" i="16"/>
  <c r="CR57" i="16" s="1"/>
  <c r="CT57" i="16" s="1"/>
  <c r="CQ39" i="16"/>
  <c r="CR39" i="16" s="1"/>
  <c r="CT39" i="16" s="1"/>
  <c r="CQ63" i="16"/>
  <c r="CR63" i="16" s="1"/>
  <c r="CT63" i="16" s="1"/>
  <c r="CQ20" i="16"/>
  <c r="CR20" i="16" s="1"/>
  <c r="CT20" i="16" s="1"/>
  <c r="CQ27" i="16"/>
  <c r="CR27" i="16" s="1"/>
  <c r="CT27" i="16" s="1"/>
  <c r="CQ61" i="16"/>
  <c r="CQ174" i="16"/>
  <c r="CR174" i="16" s="1"/>
  <c r="CT174" i="16" s="1"/>
  <c r="CQ62" i="16"/>
  <c r="CR62" i="16" s="1"/>
  <c r="CT62" i="16" s="1"/>
  <c r="CQ112" i="16"/>
  <c r="CQ179" i="16"/>
  <c r="CR179" i="16" s="1"/>
  <c r="CT179" i="16" s="1"/>
  <c r="CQ50" i="16"/>
  <c r="CR50" i="16" s="1"/>
  <c r="CT50" i="16" s="1"/>
  <c r="CQ186" i="16"/>
  <c r="CQ75" i="16"/>
  <c r="CQ153" i="16"/>
  <c r="CR153" i="16" s="1"/>
  <c r="CT153" i="16" s="1"/>
  <c r="CQ14" i="16"/>
  <c r="CQ140" i="16"/>
  <c r="CR140" i="16" s="1"/>
  <c r="CT140" i="16" s="1"/>
  <c r="CQ30" i="16"/>
  <c r="CQ158" i="16"/>
  <c r="CR158" i="16" s="1"/>
  <c r="CT158" i="16" s="1"/>
  <c r="CQ197" i="16"/>
  <c r="CR197" i="16" s="1"/>
  <c r="CT197" i="16" s="1"/>
  <c r="CQ202" i="16"/>
  <c r="CR202" i="16" s="1"/>
  <c r="CT202" i="16" s="1"/>
  <c r="CQ209" i="16"/>
  <c r="CQ31" i="16"/>
  <c r="CQ184" i="16"/>
  <c r="CQ64" i="16"/>
  <c r="CR64" i="16" s="1"/>
  <c r="CT64" i="16" s="1"/>
  <c r="CQ42" i="16"/>
  <c r="CQ181" i="16"/>
  <c r="CQ214" i="16"/>
  <c r="CR214" i="16" s="1"/>
  <c r="CT214" i="16" s="1"/>
  <c r="CQ70" i="16"/>
  <c r="CQ33" i="16"/>
  <c r="CQ18" i="16"/>
  <c r="CQ43" i="16"/>
  <c r="CR43" i="16" s="1"/>
  <c r="CT43" i="16" s="1"/>
  <c r="CQ200" i="16"/>
  <c r="CR200" i="16" s="1"/>
  <c r="CT200" i="16" s="1"/>
  <c r="CQ117" i="16"/>
  <c r="CR117" i="16" s="1"/>
  <c r="CT117" i="16" s="1"/>
  <c r="CQ176" i="16"/>
  <c r="CR176" i="16" s="1"/>
  <c r="CT176" i="16" s="1"/>
  <c r="CQ89" i="16"/>
  <c r="CQ107" i="16"/>
  <c r="CR107" i="16" s="1"/>
  <c r="CT107" i="16" s="1"/>
  <c r="CQ183" i="16"/>
  <c r="CR183" i="16" s="1"/>
  <c r="CT183" i="16" s="1"/>
  <c r="CQ196" i="16"/>
  <c r="CQ191" i="16"/>
  <c r="CQ157" i="16"/>
  <c r="CR157" i="16" s="1"/>
  <c r="CT157" i="16" s="1"/>
  <c r="CQ36" i="16"/>
  <c r="CR36" i="16" s="1"/>
  <c r="CT36" i="16" s="1"/>
  <c r="CQ77" i="16"/>
  <c r="CQ135" i="16"/>
  <c r="CR135" i="16" s="1"/>
  <c r="CT135" i="16" s="1"/>
  <c r="CQ154" i="16"/>
  <c r="CR154" i="16" s="1"/>
  <c r="CT154" i="16" s="1"/>
  <c r="CQ169" i="16"/>
  <c r="CR169" i="16" s="1"/>
  <c r="CT169" i="16" s="1"/>
  <c r="CQ41" i="16"/>
  <c r="CR41" i="16" s="1"/>
  <c r="CT41" i="16" s="1"/>
  <c r="CQ100" i="16"/>
  <c r="CR100" i="16" s="1"/>
  <c r="CT100" i="16" s="1"/>
  <c r="CQ224" i="16"/>
  <c r="CQ108" i="16"/>
  <c r="CR108" i="16" s="1"/>
  <c r="CT108" i="16" s="1"/>
  <c r="CQ59" i="16"/>
  <c r="CQ128" i="16"/>
  <c r="CQ53" i="16"/>
  <c r="CR53" i="16" s="1"/>
  <c r="CT53" i="16" s="1"/>
  <c r="CQ123" i="16"/>
  <c r="CQ212" i="16"/>
  <c r="CQ189" i="16"/>
  <c r="CR189" i="16" s="1"/>
  <c r="CT189" i="16" s="1"/>
  <c r="CQ206" i="16"/>
  <c r="CR206" i="16" s="1"/>
  <c r="CT206" i="16" s="1"/>
  <c r="CQ165" i="16"/>
  <c r="CR165" i="16" s="1"/>
  <c r="CT165" i="16" s="1"/>
  <c r="CQ45" i="16"/>
  <c r="CR45" i="16" s="1"/>
  <c r="CT45" i="16" s="1"/>
  <c r="CQ93" i="16"/>
  <c r="CQ171" i="16"/>
  <c r="CR171" i="16" s="1"/>
  <c r="CT171" i="16" s="1"/>
  <c r="CQ172" i="16"/>
  <c r="CR172" i="16" s="1"/>
  <c r="CT172" i="16" s="1"/>
  <c r="CQ178" i="16"/>
  <c r="CQ58" i="16"/>
  <c r="CR58" i="16" s="1"/>
  <c r="CT58" i="16" s="1"/>
  <c r="CQ109" i="16"/>
  <c r="CR109" i="16" s="1"/>
  <c r="CT109" i="16" s="1"/>
  <c r="CQ220" i="16"/>
  <c r="CQ124" i="16"/>
  <c r="CQ21" i="16"/>
  <c r="CQ204" i="16"/>
  <c r="CQ175" i="16"/>
  <c r="CQ71" i="16"/>
  <c r="CR71" i="16" s="1"/>
  <c r="CT71" i="16" s="1"/>
  <c r="CQ129" i="16"/>
  <c r="CR129" i="16" s="1"/>
  <c r="CT129" i="16" s="1"/>
  <c r="CQ86" i="16"/>
  <c r="CR86" i="16" s="1"/>
  <c r="CT86" i="16" s="1"/>
  <c r="CQ162" i="16"/>
  <c r="CQ16" i="16"/>
  <c r="CQ188" i="16"/>
  <c r="CQ34" i="16"/>
  <c r="CQ49" i="16"/>
  <c r="CR49" i="16" s="1"/>
  <c r="CT49" i="16" s="1"/>
  <c r="CQ163" i="16"/>
  <c r="CR163" i="16" s="1"/>
  <c r="CT163" i="16" s="1"/>
  <c r="CQ88" i="16"/>
  <c r="CR88" i="16" s="1"/>
  <c r="CT88" i="16" s="1"/>
  <c r="CQ166" i="16"/>
  <c r="CQ221" i="16"/>
  <c r="CR221" i="16" s="1"/>
  <c r="CT221" i="16" s="1"/>
  <c r="CQ145" i="16"/>
  <c r="CQ146" i="16"/>
  <c r="CR146" i="16" s="1"/>
  <c r="CT146" i="16" s="1"/>
  <c r="CQ28" i="16"/>
  <c r="CQ60" i="16"/>
  <c r="CQ126" i="16"/>
  <c r="CR126" i="16" s="1"/>
  <c r="CT126" i="16" s="1"/>
  <c r="CQ136" i="16"/>
  <c r="CR136" i="16" s="1"/>
  <c r="CT136" i="16" s="1"/>
  <c r="CQ161" i="16"/>
  <c r="CQ23" i="16"/>
  <c r="CQ90" i="16"/>
  <c r="CQ207" i="16"/>
  <c r="CQ99" i="16"/>
  <c r="CR99" i="16" s="1"/>
  <c r="CT99" i="16" s="1"/>
  <c r="CQ68" i="16"/>
  <c r="CR68" i="16" s="1"/>
  <c r="CT68" i="16" s="1"/>
  <c r="CQ155" i="16"/>
  <c r="CQ122" i="16"/>
  <c r="CQ54" i="16"/>
  <c r="CQ219" i="16"/>
  <c r="CQ152" i="16"/>
  <c r="CR152" i="16" s="1"/>
  <c r="CT152" i="16" s="1"/>
  <c r="CQ84" i="16"/>
  <c r="CR84" i="16" s="1"/>
  <c r="CT84" i="16" s="1"/>
  <c r="CQ121" i="16"/>
  <c r="CQ125" i="16"/>
  <c r="CQ185" i="16"/>
  <c r="CR185" i="16" s="1"/>
  <c r="CT185" i="16" s="1"/>
  <c r="CQ35" i="16"/>
  <c r="CQ104" i="16"/>
  <c r="CQ147" i="16"/>
  <c r="CQ222" i="16"/>
  <c r="CQ138" i="16"/>
  <c r="CQ73" i="16"/>
  <c r="CR73" i="16" s="1"/>
  <c r="CT73" i="16" s="1"/>
  <c r="CQ17" i="16"/>
  <c r="CQ119" i="16"/>
  <c r="CR119" i="16" s="1"/>
  <c r="CT119" i="16" s="1"/>
  <c r="CQ120" i="16"/>
  <c r="CR120" i="16" s="1"/>
  <c r="CT120" i="16" s="1"/>
  <c r="CQ142" i="16"/>
  <c r="CR142" i="16" s="1"/>
  <c r="CT142" i="16" s="1"/>
  <c r="CQ26" i="16"/>
  <c r="CR26" i="16" s="1"/>
  <c r="CT26" i="16" s="1"/>
  <c r="CQ74" i="16"/>
  <c r="CQ199" i="16"/>
  <c r="CQ81" i="16"/>
  <c r="CR81" i="16" s="1"/>
  <c r="CT81" i="16" s="1"/>
  <c r="CQ44" i="16"/>
  <c r="CR44" i="16" s="1"/>
  <c r="CT44" i="16" s="1"/>
  <c r="CQ105" i="16"/>
  <c r="CR105" i="16" s="1"/>
  <c r="CT105" i="16" s="1"/>
  <c r="CQ92" i="16"/>
  <c r="CR92" i="16" s="1"/>
  <c r="CT92" i="16" s="1"/>
  <c r="CQ193" i="16"/>
  <c r="CQ164" i="16"/>
  <c r="CQ139" i="16"/>
  <c r="CR139" i="16" s="1"/>
  <c r="CT139" i="16" s="1"/>
  <c r="CQ55" i="16"/>
  <c r="CQ190" i="16"/>
  <c r="CQ203" i="16"/>
  <c r="CQ143" i="16"/>
  <c r="CR143" i="16" s="1"/>
  <c r="CT143" i="16" s="1"/>
  <c r="CQ32" i="16"/>
  <c r="CR32" i="16" s="1"/>
  <c r="CT32" i="16" s="1"/>
  <c r="CQ85" i="16"/>
  <c r="CQ160" i="16"/>
  <c r="CQ216" i="16"/>
  <c r="CR216" i="16" s="1"/>
  <c r="CT216" i="16" s="1"/>
  <c r="CQ80" i="16"/>
  <c r="CR80" i="16" s="1"/>
  <c r="CT80" i="16" s="1"/>
  <c r="CQ223" i="16"/>
  <c r="CQ130" i="16"/>
  <c r="CR130" i="16" s="1"/>
  <c r="CT130" i="16" s="1"/>
  <c r="CQ205" i="16"/>
  <c r="CQ114" i="16"/>
  <c r="CR114" i="16" s="1"/>
  <c r="CT114" i="16" s="1"/>
  <c r="CQ180" i="16"/>
  <c r="CQ210" i="16"/>
  <c r="CR210" i="16" s="1"/>
  <c r="CT210" i="16" s="1"/>
  <c r="CQ102" i="16"/>
  <c r="CR102" i="16" s="1"/>
  <c r="CT102" i="16" s="1"/>
  <c r="CQ103" i="16"/>
  <c r="CQ133" i="16"/>
  <c r="CR133" i="16" s="1"/>
  <c r="CT133" i="16" s="1"/>
  <c r="CQ218" i="16"/>
  <c r="CR218" i="16" s="1"/>
  <c r="CT218" i="16" s="1"/>
  <c r="CQ65" i="16"/>
  <c r="CR65" i="16" s="1"/>
  <c r="CT65" i="16" s="1"/>
  <c r="CQ192" i="16"/>
  <c r="CR192" i="16" s="1"/>
  <c r="CT192" i="16" s="1"/>
  <c r="CQ72" i="16"/>
  <c r="CR72" i="16" s="1"/>
  <c r="CT72" i="16" s="1"/>
  <c r="BB114" i="16"/>
  <c r="BB103" i="16"/>
  <c r="BA13" i="16"/>
  <c r="AP203" i="16"/>
  <c r="AO13" i="16"/>
  <c r="AD203" i="16"/>
  <c r="AC13" i="16"/>
  <c r="AE13" i="16" s="1"/>
  <c r="Q13" i="16"/>
  <c r="C97" i="16"/>
  <c r="C156" i="16"/>
  <c r="C170" i="16"/>
  <c r="C51" i="16"/>
  <c r="DB37" i="16"/>
  <c r="DH150" i="16"/>
  <c r="CZ150" i="16"/>
  <c r="CV134" i="16"/>
  <c r="CO150" i="16"/>
  <c r="CM94" i="16"/>
  <c r="DF106" i="16"/>
  <c r="DB213" i="16"/>
  <c r="DB106" i="16"/>
  <c r="DB150" i="16"/>
  <c r="DH51" i="16"/>
  <c r="DH213" i="16"/>
  <c r="CO94" i="16"/>
  <c r="CO97" i="16"/>
  <c r="DJ25" i="16"/>
  <c r="DJ150" i="16"/>
  <c r="DF170" i="16"/>
  <c r="DB51" i="16"/>
  <c r="CX106" i="16"/>
  <c r="DH97" i="16"/>
  <c r="CZ37" i="16"/>
  <c r="CM170" i="16"/>
  <c r="BR25" i="16"/>
  <c r="AI134" i="16"/>
  <c r="AS25" i="16"/>
  <c r="U94" i="16"/>
  <c r="W134" i="16"/>
  <c r="W170" i="16"/>
  <c r="AI94" i="16"/>
  <c r="K25" i="16"/>
  <c r="Y213" i="16"/>
  <c r="AG97" i="16"/>
  <c r="AM156" i="16"/>
  <c r="AM51" i="16"/>
  <c r="K94" i="16"/>
  <c r="DF150" i="16"/>
  <c r="CX94" i="16"/>
  <c r="CG25" i="16"/>
  <c r="CC156" i="16"/>
  <c r="BL134" i="16"/>
  <c r="AS97" i="16"/>
  <c r="AS156" i="16"/>
  <c r="M150" i="16"/>
  <c r="I37" i="16"/>
  <c r="CZ170" i="16"/>
  <c r="BR106" i="16"/>
  <c r="AU150" i="16"/>
  <c r="CE150" i="16"/>
  <c r="O51" i="16"/>
  <c r="AI25" i="16"/>
  <c r="AM213" i="16"/>
  <c r="AK170" i="16"/>
  <c r="AK156" i="16"/>
  <c r="AK51" i="16"/>
  <c r="U25" i="16"/>
  <c r="CE25" i="16"/>
  <c r="K97" i="16"/>
  <c r="CG37" i="16"/>
  <c r="CC150" i="16"/>
  <c r="BL150" i="16"/>
  <c r="AW51" i="16"/>
  <c r="AW134" i="16"/>
  <c r="AW213" i="16"/>
  <c r="M213" i="16"/>
  <c r="M156" i="16"/>
  <c r="I94" i="16"/>
  <c r="CZ213" i="16"/>
  <c r="BR134" i="16"/>
  <c r="AU156" i="16"/>
  <c r="W25" i="16"/>
  <c r="U106" i="16"/>
  <c r="O37" i="16"/>
  <c r="Y25" i="16"/>
  <c r="U170" i="16"/>
  <c r="W94" i="16"/>
  <c r="W97" i="16"/>
  <c r="AI106" i="16"/>
  <c r="Y156" i="16"/>
  <c r="W37" i="16"/>
  <c r="AU25" i="16"/>
  <c r="AK213" i="16"/>
  <c r="AG156" i="16"/>
  <c r="Y106" i="16"/>
  <c r="AG51" i="16"/>
  <c r="AM25" i="16"/>
  <c r="CE51" i="16"/>
  <c r="K106" i="16"/>
  <c r="CG51" i="16"/>
  <c r="CC134" i="16"/>
  <c r="BL156" i="16"/>
  <c r="AS106" i="16"/>
  <c r="AS170" i="16"/>
  <c r="M37" i="16"/>
  <c r="M170" i="16"/>
  <c r="I106" i="16"/>
  <c r="I51" i="16"/>
  <c r="BR150" i="16"/>
  <c r="AU37" i="16"/>
  <c r="AU170" i="16"/>
  <c r="CE106" i="16"/>
  <c r="BL25" i="16"/>
  <c r="AW25" i="16"/>
  <c r="AG170" i="16"/>
  <c r="Y51" i="16"/>
  <c r="AI37" i="16"/>
  <c r="AG25" i="16"/>
  <c r="AI150" i="16"/>
  <c r="W213" i="16"/>
  <c r="O170" i="16"/>
  <c r="O25" i="16"/>
  <c r="W150" i="16"/>
  <c r="AM106" i="16"/>
  <c r="Y37" i="16"/>
  <c r="AK25" i="16"/>
  <c r="CE97" i="16"/>
  <c r="CE94" i="16"/>
  <c r="K134" i="16"/>
  <c r="DF51" i="16"/>
  <c r="DF213" i="16"/>
  <c r="CX134" i="16"/>
  <c r="CG97" i="16"/>
  <c r="CC25" i="16"/>
  <c r="CC106" i="16"/>
  <c r="BL37" i="16"/>
  <c r="BL170" i="16"/>
  <c r="AW94" i="16"/>
  <c r="AW150" i="16"/>
  <c r="M51" i="16"/>
  <c r="I150" i="16"/>
  <c r="I97" i="16"/>
  <c r="DH106" i="16"/>
  <c r="CV37" i="16"/>
  <c r="CV97" i="16"/>
  <c r="BR156" i="16"/>
  <c r="AU51" i="16"/>
  <c r="AU213" i="16"/>
  <c r="O156" i="16"/>
  <c r="AI156" i="16"/>
  <c r="Y150" i="16"/>
  <c r="M25" i="16"/>
  <c r="AI97" i="16"/>
  <c r="U134" i="16"/>
  <c r="AI51" i="16"/>
  <c r="U37" i="16"/>
  <c r="W106" i="16"/>
  <c r="W156" i="16"/>
  <c r="AI170" i="16"/>
  <c r="AI213" i="16"/>
  <c r="O97" i="16"/>
  <c r="U150" i="16"/>
  <c r="Y134" i="16"/>
  <c r="AK106" i="16"/>
  <c r="Y94" i="16"/>
  <c r="AM37" i="16"/>
  <c r="CE134" i="16"/>
  <c r="CE170" i="16"/>
  <c r="K150" i="16"/>
  <c r="CX150" i="16"/>
  <c r="CG134" i="16"/>
  <c r="CG106" i="16"/>
  <c r="CC97" i="16"/>
  <c r="BL51" i="16"/>
  <c r="BL213" i="16"/>
  <c r="AS51" i="16"/>
  <c r="AS134" i="16"/>
  <c r="AS213" i="16"/>
  <c r="M94" i="16"/>
  <c r="I170" i="16"/>
  <c r="I134" i="16"/>
  <c r="DH134" i="16"/>
  <c r="DD156" i="16"/>
  <c r="CZ94" i="16"/>
  <c r="CV51" i="16"/>
  <c r="BR37" i="16"/>
  <c r="BR170" i="16"/>
  <c r="AU94" i="16"/>
  <c r="W51" i="16"/>
  <c r="AG94" i="16"/>
  <c r="O106" i="16"/>
  <c r="AK150" i="16"/>
  <c r="Y97" i="16"/>
  <c r="AG106" i="16"/>
  <c r="AM94" i="16"/>
  <c r="AK37" i="16"/>
  <c r="CE156" i="16"/>
  <c r="K156" i="16"/>
  <c r="DF97" i="16"/>
  <c r="CG156" i="16"/>
  <c r="CG150" i="16"/>
  <c r="CC51" i="16"/>
  <c r="BL94" i="16"/>
  <c r="AW97" i="16"/>
  <c r="AW156" i="16"/>
  <c r="M97" i="16"/>
  <c r="I156" i="16"/>
  <c r="DD170" i="16"/>
  <c r="CV94" i="16"/>
  <c r="BR51" i="16"/>
  <c r="BR213" i="16"/>
  <c r="AU97" i="16"/>
  <c r="U97" i="16"/>
  <c r="AG150" i="16"/>
  <c r="AK134" i="16"/>
  <c r="AM97" i="16"/>
  <c r="Y170" i="16"/>
  <c r="AK94" i="16"/>
  <c r="AG37" i="16"/>
  <c r="CE213" i="16"/>
  <c r="K37" i="16"/>
  <c r="K170" i="16"/>
  <c r="CX37" i="16"/>
  <c r="CX170" i="16"/>
  <c r="CG213" i="16"/>
  <c r="CG170" i="16"/>
  <c r="CC213" i="16"/>
  <c r="CC37" i="16"/>
  <c r="BL97" i="16"/>
  <c r="AS94" i="16"/>
  <c r="AS150" i="16"/>
  <c r="M106" i="16"/>
  <c r="DH156" i="16"/>
  <c r="BR94" i="16"/>
  <c r="AU106" i="16"/>
  <c r="AG134" i="16"/>
  <c r="AK97" i="16"/>
  <c r="AA170" i="16"/>
  <c r="U156" i="16"/>
  <c r="U51" i="16"/>
  <c r="K51" i="16"/>
  <c r="K213" i="16"/>
  <c r="DJ37" i="16"/>
  <c r="DF134" i="16"/>
  <c r="CX51" i="16"/>
  <c r="CX213" i="16"/>
  <c r="CC170" i="16"/>
  <c r="BL106" i="16"/>
  <c r="AW37" i="16"/>
  <c r="AW106" i="16"/>
  <c r="AW170" i="16"/>
  <c r="AS37" i="16"/>
  <c r="M134" i="16"/>
  <c r="I213" i="16"/>
  <c r="DH37" i="16"/>
  <c r="DH170" i="16"/>
  <c r="CZ156" i="16"/>
  <c r="BR97" i="16"/>
  <c r="AU134" i="16"/>
  <c r="CI97" i="16"/>
  <c r="CO156" i="16"/>
  <c r="CO51" i="16"/>
  <c r="CM37" i="16"/>
  <c r="CM25" i="16"/>
  <c r="CK97" i="16"/>
  <c r="CM51" i="16"/>
  <c r="CM150" i="16"/>
  <c r="CI170" i="16"/>
  <c r="CC94" i="16"/>
  <c r="CO25" i="16"/>
  <c r="CM213" i="16"/>
  <c r="CI106" i="16"/>
  <c r="CI156" i="16"/>
  <c r="CI134" i="16"/>
  <c r="CK25" i="16"/>
  <c r="CG94" i="16"/>
  <c r="CO213" i="16"/>
  <c r="CI25" i="16"/>
  <c r="DE150" i="16"/>
  <c r="F106" i="16"/>
  <c r="Z150" i="16"/>
  <c r="N25" i="16"/>
  <c r="X134" i="16"/>
  <c r="L25" i="16"/>
  <c r="CF150" i="16"/>
  <c r="Z51" i="16"/>
  <c r="F97" i="16"/>
  <c r="F170" i="16"/>
  <c r="Z156" i="16"/>
  <c r="H134" i="16"/>
  <c r="L106" i="16"/>
  <c r="N170" i="16"/>
  <c r="CN37" i="16"/>
  <c r="DC97" i="16"/>
  <c r="AV51" i="16"/>
  <c r="CN106" i="16"/>
  <c r="AJ170" i="16"/>
  <c r="N94" i="16"/>
  <c r="DE156" i="16"/>
  <c r="CW51" i="16"/>
  <c r="CN97" i="16"/>
  <c r="CJ170" i="16"/>
  <c r="F150" i="16"/>
  <c r="H94" i="16"/>
  <c r="CD51" i="16"/>
  <c r="CN213" i="16"/>
  <c r="CJ106" i="16"/>
  <c r="CJ156" i="16"/>
  <c r="BS25" i="16"/>
  <c r="AJ134" i="16"/>
  <c r="L37" i="16"/>
  <c r="AT94" i="16"/>
  <c r="AT150" i="16"/>
  <c r="DI156" i="16"/>
  <c r="CW150" i="16"/>
  <c r="CL170" i="16"/>
  <c r="BS94" i="16"/>
  <c r="AV106" i="16"/>
  <c r="CH156" i="16"/>
  <c r="CJ134" i="16"/>
  <c r="V94" i="16"/>
  <c r="CJ97" i="16"/>
  <c r="CL97" i="16"/>
  <c r="CD106" i="16"/>
  <c r="DE94" i="16"/>
  <c r="DC106" i="16"/>
  <c r="CY51" i="16"/>
  <c r="AL170" i="16"/>
  <c r="CH97" i="16"/>
  <c r="BM150" i="16"/>
  <c r="J106" i="16"/>
  <c r="DA134" i="16"/>
  <c r="L97" i="16"/>
  <c r="DG156" i="16"/>
  <c r="DC170" i="16"/>
  <c r="CD170" i="16"/>
  <c r="N106" i="16"/>
  <c r="DE213" i="16"/>
  <c r="V134" i="16"/>
  <c r="V37" i="16"/>
  <c r="AJ106" i="16"/>
  <c r="N134" i="16"/>
  <c r="AV134" i="16"/>
  <c r="CW156" i="16"/>
  <c r="N213" i="16"/>
  <c r="J94" i="16"/>
  <c r="DI94" i="16"/>
  <c r="DA97" i="16"/>
  <c r="L156" i="16"/>
  <c r="DG97" i="16"/>
  <c r="AT106" i="16"/>
  <c r="AT170" i="16"/>
  <c r="N37" i="16"/>
  <c r="DE106" i="16"/>
  <c r="AJ156" i="16"/>
  <c r="AT51" i="16"/>
  <c r="AT134" i="16"/>
  <c r="AT213" i="16"/>
  <c r="J170" i="16"/>
  <c r="CW106" i="16"/>
  <c r="DC150" i="16"/>
  <c r="BM94" i="16"/>
  <c r="BM97" i="16"/>
  <c r="P156" i="16"/>
  <c r="DI150" i="16"/>
  <c r="AJ97" i="16"/>
  <c r="AJ150" i="16"/>
  <c r="L134" i="16"/>
  <c r="AT97" i="16"/>
  <c r="AT156" i="16"/>
  <c r="CL134" i="16"/>
  <c r="CJ25" i="16"/>
  <c r="DC156" i="16"/>
  <c r="CY156" i="16"/>
  <c r="DC94" i="16"/>
  <c r="CN170" i="16"/>
  <c r="AL213" i="16"/>
  <c r="CL25" i="16"/>
  <c r="CN94" i="16"/>
  <c r="BM156" i="16"/>
  <c r="DI97" i="16"/>
  <c r="BS150" i="16"/>
  <c r="AV170" i="16"/>
  <c r="CN134" i="16"/>
  <c r="CL106" i="16"/>
  <c r="AX25" i="16"/>
  <c r="CN25" i="16"/>
  <c r="AH94" i="16"/>
  <c r="BM25" i="16"/>
  <c r="CN51" i="16"/>
  <c r="CN150" i="16"/>
  <c r="CF156" i="16"/>
  <c r="CW134" i="16"/>
  <c r="AL150" i="16"/>
  <c r="Z97" i="16"/>
  <c r="AL156" i="16"/>
  <c r="AH106" i="16"/>
  <c r="AL51" i="16"/>
  <c r="AL37" i="16"/>
  <c r="CH106" i="16"/>
  <c r="CF106" i="16"/>
  <c r="CF51" i="16"/>
  <c r="L170" i="16"/>
  <c r="DG170" i="16"/>
  <c r="N51" i="16"/>
  <c r="X51" i="16"/>
  <c r="L150" i="16"/>
  <c r="CH134" i="16"/>
  <c r="CY97" i="16"/>
  <c r="AJ51" i="16"/>
  <c r="X94" i="16"/>
  <c r="X97" i="16"/>
  <c r="H170" i="16"/>
  <c r="X37" i="16"/>
  <c r="AH150" i="16"/>
  <c r="AL134" i="16"/>
  <c r="Z170" i="16"/>
  <c r="AH156" i="16"/>
  <c r="Z106" i="16"/>
  <c r="AL94" i="16"/>
  <c r="AH51" i="16"/>
  <c r="CF213" i="16"/>
  <c r="DG106" i="16"/>
  <c r="DC51" i="16"/>
  <c r="DC213" i="16"/>
  <c r="CY106" i="16"/>
  <c r="CY170" i="16"/>
  <c r="CD156" i="16"/>
  <c r="CD97" i="16"/>
  <c r="BM37" i="16"/>
  <c r="BM106" i="16"/>
  <c r="BM170" i="16"/>
  <c r="AX37" i="16"/>
  <c r="AX94" i="16"/>
  <c r="AX106" i="16"/>
  <c r="AX150" i="16"/>
  <c r="AX170" i="16"/>
  <c r="J213" i="16"/>
  <c r="J150" i="16"/>
  <c r="J97" i="16"/>
  <c r="DI106" i="16"/>
  <c r="DI170" i="16"/>
  <c r="DE51" i="16"/>
  <c r="DE134" i="16"/>
  <c r="DA51" i="16"/>
  <c r="DA106" i="16"/>
  <c r="DA156" i="16"/>
  <c r="CW97" i="16"/>
  <c r="BS97" i="16"/>
  <c r="BS156" i="16"/>
  <c r="AV213" i="16"/>
  <c r="V106" i="16"/>
  <c r="AH170" i="16"/>
  <c r="D170" i="16"/>
  <c r="X213" i="16"/>
  <c r="H97" i="16"/>
  <c r="P170" i="16"/>
  <c r="H156" i="16"/>
  <c r="P25" i="16"/>
  <c r="X150" i="16"/>
  <c r="AH134" i="16"/>
  <c r="AL97" i="16"/>
  <c r="V156" i="16"/>
  <c r="Z37" i="16"/>
  <c r="CF97" i="16"/>
  <c r="CF94" i="16"/>
  <c r="L213" i="16"/>
  <c r="DK213" i="16"/>
  <c r="DG51" i="16"/>
  <c r="DG134" i="16"/>
  <c r="DG213" i="16"/>
  <c r="CY134" i="16"/>
  <c r="CY213" i="16"/>
  <c r="CH170" i="16"/>
  <c r="CD150" i="16"/>
  <c r="CD94" i="16"/>
  <c r="BM51" i="16"/>
  <c r="BM134" i="16"/>
  <c r="BM213" i="16"/>
  <c r="N150" i="16"/>
  <c r="J134" i="16"/>
  <c r="DI51" i="16"/>
  <c r="DI134" i="16"/>
  <c r="DI213" i="16"/>
  <c r="DA94" i="16"/>
  <c r="DA170" i="16"/>
  <c r="BS37" i="16"/>
  <c r="BS106" i="16"/>
  <c r="BS170" i="16"/>
  <c r="AV94" i="16"/>
  <c r="AV150" i="16"/>
  <c r="Z25" i="16"/>
  <c r="V97" i="16"/>
  <c r="V170" i="16"/>
  <c r="X106" i="16"/>
  <c r="X156" i="16"/>
  <c r="X170" i="16"/>
  <c r="AJ94" i="16"/>
  <c r="AJ213" i="16"/>
  <c r="P97" i="16"/>
  <c r="Z213" i="16"/>
  <c r="V150" i="16"/>
  <c r="Z134" i="16"/>
  <c r="AH97" i="16"/>
  <c r="AL106" i="16"/>
  <c r="Z94" i="16"/>
  <c r="CF134" i="16"/>
  <c r="CF170" i="16"/>
  <c r="L94" i="16"/>
  <c r="DG94" i="16"/>
  <c r="DG150" i="16"/>
  <c r="DC134" i="16"/>
  <c r="CY94" i="16"/>
  <c r="CY150" i="16"/>
  <c r="CD213" i="16"/>
  <c r="CD134" i="16"/>
  <c r="AX51" i="16"/>
  <c r="AX97" i="16"/>
  <c r="AX134" i="16"/>
  <c r="AX156" i="16"/>
  <c r="AX213" i="16"/>
  <c r="N97" i="16"/>
  <c r="N156" i="16"/>
  <c r="J156" i="16"/>
  <c r="DE97" i="16"/>
  <c r="DE170" i="16"/>
  <c r="DA150" i="16"/>
  <c r="DA213" i="16"/>
  <c r="CW94" i="16"/>
  <c r="CW170" i="16"/>
  <c r="BS51" i="16"/>
  <c r="BS134" i="16"/>
  <c r="BS213" i="16"/>
  <c r="AV97" i="16"/>
  <c r="AV156" i="16"/>
  <c r="CH150" i="16"/>
  <c r="V51" i="16"/>
  <c r="D25" i="16"/>
  <c r="D37" i="16"/>
  <c r="F25" i="16"/>
  <c r="H25" i="16"/>
  <c r="CQ13" i="16"/>
  <c r="BO224" i="16"/>
  <c r="BO216" i="16"/>
  <c r="BO206" i="16"/>
  <c r="BO190" i="16"/>
  <c r="BO77" i="16"/>
  <c r="BO68" i="16"/>
  <c r="BO60" i="16"/>
  <c r="BO20" i="16"/>
  <c r="BO196" i="16"/>
  <c r="BO180" i="16"/>
  <c r="BO129" i="16"/>
  <c r="BO122" i="16"/>
  <c r="BO84" i="16"/>
  <c r="BO49" i="16"/>
  <c r="BO41" i="16"/>
  <c r="BO15" i="16"/>
  <c r="BO222" i="16"/>
  <c r="BO212" i="16"/>
  <c r="BO204" i="16"/>
  <c r="BO168" i="16"/>
  <c r="BO159" i="16"/>
  <c r="BO75" i="16"/>
  <c r="BO66" i="16"/>
  <c r="BO58" i="16"/>
  <c r="BO195" i="16"/>
  <c r="BO131" i="16"/>
  <c r="BO124" i="16"/>
  <c r="BO86" i="16"/>
  <c r="BO47" i="16"/>
  <c r="BO17" i="16"/>
  <c r="BO197" i="16"/>
  <c r="BO148" i="16"/>
  <c r="BO140" i="16"/>
  <c r="BO130" i="16"/>
  <c r="BO123" i="16"/>
  <c r="BO119" i="16"/>
  <c r="BO111" i="16"/>
  <c r="BO105" i="16"/>
  <c r="BO93" i="16"/>
  <c r="BO50" i="16"/>
  <c r="BO42" i="16"/>
  <c r="BO36" i="16"/>
  <c r="BO28" i="16"/>
  <c r="BO24" i="16"/>
  <c r="BO219" i="16"/>
  <c r="BO205" i="16"/>
  <c r="BO189" i="16"/>
  <c r="BO169" i="16"/>
  <c r="BO164" i="16"/>
  <c r="BO147" i="16"/>
  <c r="BO139" i="16"/>
  <c r="BO133" i="16"/>
  <c r="BO114" i="16"/>
  <c r="BO100" i="16"/>
  <c r="BO76" i="16"/>
  <c r="BO67" i="16"/>
  <c r="BO59" i="16"/>
  <c r="BO31" i="16"/>
  <c r="BO23" i="16"/>
  <c r="BO199" i="16"/>
  <c r="BO179" i="16"/>
  <c r="BO146" i="16"/>
  <c r="BO138" i="16"/>
  <c r="BO132" i="16"/>
  <c r="BO128" i="16"/>
  <c r="BO113" i="16"/>
  <c r="BO91" i="16"/>
  <c r="BO83" i="16"/>
  <c r="BO48" i="16"/>
  <c r="BO40" i="16"/>
  <c r="BO34" i="16"/>
  <c r="BO14" i="16"/>
  <c r="BO221" i="16"/>
  <c r="BO211" i="16"/>
  <c r="BO187" i="16"/>
  <c r="BO149" i="16"/>
  <c r="BO141" i="16"/>
  <c r="BO116" i="16"/>
  <c r="BO90" i="16"/>
  <c r="BO78" i="16"/>
  <c r="BO69" i="16"/>
  <c r="BO61" i="16"/>
  <c r="BO33" i="16"/>
  <c r="BO21" i="16"/>
  <c r="BO220" i="16"/>
  <c r="BO210" i="16"/>
  <c r="BO194" i="16"/>
  <c r="BO177" i="16"/>
  <c r="BO161" i="16"/>
  <c r="BO81" i="16"/>
  <c r="BO72" i="16"/>
  <c r="BO64" i="16"/>
  <c r="BO56" i="16"/>
  <c r="BO16" i="16"/>
  <c r="BO200" i="16"/>
  <c r="BO184" i="16"/>
  <c r="BO175" i="16"/>
  <c r="BO154" i="16"/>
  <c r="BO125" i="16"/>
  <c r="BO88" i="16"/>
  <c r="BO45" i="16"/>
  <c r="BO19" i="16"/>
  <c r="BO218" i="16"/>
  <c r="BO208" i="16"/>
  <c r="BO192" i="16"/>
  <c r="BO163" i="16"/>
  <c r="BO121" i="16"/>
  <c r="BO79" i="16"/>
  <c r="BO70" i="16"/>
  <c r="BO62" i="16"/>
  <c r="BO54" i="16"/>
  <c r="BO22" i="16"/>
  <c r="BO202" i="16"/>
  <c r="BO198" i="16"/>
  <c r="BO182" i="16"/>
  <c r="BO173" i="16"/>
  <c r="BO127" i="16"/>
  <c r="BO82" i="16"/>
  <c r="BO43" i="16"/>
  <c r="BO13" i="16"/>
  <c r="BO201" i="16"/>
  <c r="BO185" i="16"/>
  <c r="BO181" i="16"/>
  <c r="BO165" i="16"/>
  <c r="BO155" i="16"/>
  <c r="BO144" i="16"/>
  <c r="BO126" i="16"/>
  <c r="BO115" i="16"/>
  <c r="BO101" i="16"/>
  <c r="BO89" i="16"/>
  <c r="BO85" i="16"/>
  <c r="BO46" i="16"/>
  <c r="BO32" i="16"/>
  <c r="BO223" i="16"/>
  <c r="BO209" i="16"/>
  <c r="BO193" i="16"/>
  <c r="BO160" i="16"/>
  <c r="BO143" i="16"/>
  <c r="BO118" i="16"/>
  <c r="BO110" i="16"/>
  <c r="BO104" i="16"/>
  <c r="BO92" i="16"/>
  <c r="BO80" i="16"/>
  <c r="BO71" i="16"/>
  <c r="BO63" i="16"/>
  <c r="BO55" i="16"/>
  <c r="BO35" i="16"/>
  <c r="BO73" i="16"/>
  <c r="BO188" i="16"/>
  <c r="BO183" i="16"/>
  <c r="BO174" i="16"/>
  <c r="BO142" i="16"/>
  <c r="BO153" i="16"/>
  <c r="BO117" i="16"/>
  <c r="BO109" i="16"/>
  <c r="BO103" i="16"/>
  <c r="BO87" i="16"/>
  <c r="BO44" i="16"/>
  <c r="BO30" i="16"/>
  <c r="BO18" i="16"/>
  <c r="BO217" i="16"/>
  <c r="BO207" i="16"/>
  <c r="BO191" i="16"/>
  <c r="BO178" i="16"/>
  <c r="BO166" i="16"/>
  <c r="BO162" i="16"/>
  <c r="BO145" i="16"/>
  <c r="BO137" i="16"/>
  <c r="BO120" i="16"/>
  <c r="BO112" i="16"/>
  <c r="BO102" i="16"/>
  <c r="BO74" i="16"/>
  <c r="BO65" i="16"/>
  <c r="BO57" i="16"/>
  <c r="BO29" i="16"/>
  <c r="J51" i="16"/>
  <c r="J37" i="16"/>
  <c r="L51" i="16"/>
  <c r="DK94" i="16"/>
  <c r="P95" i="16"/>
  <c r="DK25" i="16"/>
  <c r="H108" i="16"/>
  <c r="Q108" i="16" s="1"/>
  <c r="DK150" i="16"/>
  <c r="DG25" i="16"/>
  <c r="AB26" i="16"/>
  <c r="AC26" i="16" s="1"/>
  <c r="AE26" i="16" s="1"/>
  <c r="DK134" i="16"/>
  <c r="F135" i="16"/>
  <c r="F37" i="16"/>
  <c r="D151" i="16"/>
  <c r="BS31" i="16"/>
  <c r="AB152" i="16"/>
  <c r="AA150" i="16" s="1"/>
  <c r="AN151" i="16"/>
  <c r="AO151" i="16" s="1"/>
  <c r="AQ151" i="16" s="1"/>
  <c r="AN136" i="16"/>
  <c r="AM134" i="16" s="1"/>
  <c r="AN172" i="16"/>
  <c r="AM170" i="16" s="1"/>
  <c r="F158" i="16"/>
  <c r="Q158" i="16" s="1"/>
  <c r="AT131" i="16"/>
  <c r="BA131" i="16" s="1"/>
  <c r="BC131" i="16" s="1"/>
  <c r="EC121" i="16"/>
  <c r="ED121" i="16" s="1"/>
  <c r="EF121" i="16" s="1"/>
  <c r="EC159" i="16"/>
  <c r="ED159" i="16" s="1"/>
  <c r="EF159" i="16" s="1"/>
  <c r="P151" i="16"/>
  <c r="P135" i="16"/>
  <c r="H151" i="16"/>
  <c r="EC112" i="16"/>
  <c r="ED112" i="16" s="1"/>
  <c r="EF112" i="16" s="1"/>
  <c r="EC122" i="16"/>
  <c r="ED122" i="16" s="1"/>
  <c r="EF122" i="16" s="1"/>
  <c r="F95" i="16"/>
  <c r="EC70" i="16"/>
  <c r="ED70" i="16" s="1"/>
  <c r="EF70" i="16" s="1"/>
  <c r="D95" i="16"/>
  <c r="DK170" i="16"/>
  <c r="BS224" i="16"/>
  <c r="AH222" i="16"/>
  <c r="AO222" i="16" s="1"/>
  <c r="AQ222" i="16" s="1"/>
  <c r="BS218" i="16"/>
  <c r="V215" i="16"/>
  <c r="AC215" i="16" s="1"/>
  <c r="AE215" i="16" s="1"/>
  <c r="AH215" i="16"/>
  <c r="AO215" i="16" s="1"/>
  <c r="AQ215" i="16" s="1"/>
  <c r="EC215" i="16"/>
  <c r="ED215" i="16" s="1"/>
  <c r="EF215" i="16" s="1"/>
  <c r="H214" i="16"/>
  <c r="P214" i="16"/>
  <c r="AH214" i="16"/>
  <c r="AO214" i="16" s="1"/>
  <c r="AQ214" i="16" s="1"/>
  <c r="EC214" i="16"/>
  <c r="ED214" i="16" s="1"/>
  <c r="EF214" i="16" s="1"/>
  <c r="BS223" i="16"/>
  <c r="EC221" i="16"/>
  <c r="ED221" i="16" s="1"/>
  <c r="EF221" i="16" s="1"/>
  <c r="BS211" i="16"/>
  <c r="BS209" i="16"/>
  <c r="BS199" i="16"/>
  <c r="BS197" i="16"/>
  <c r="BS73" i="16"/>
  <c r="BS194" i="16"/>
  <c r="BS192" i="16"/>
  <c r="BS190" i="16"/>
  <c r="BS188" i="16"/>
  <c r="EC188" i="16"/>
  <c r="ED188" i="16" s="1"/>
  <c r="EF188" i="16" s="1"/>
  <c r="DK97" i="16"/>
  <c r="DK51" i="16"/>
  <c r="BS210" i="16"/>
  <c r="BS208" i="16"/>
  <c r="BS206" i="16"/>
  <c r="BS198" i="16"/>
  <c r="BS193" i="16"/>
  <c r="BS191" i="16"/>
  <c r="BS189" i="16"/>
  <c r="BS187" i="16"/>
  <c r="AB157" i="16"/>
  <c r="AC157" i="16" s="1"/>
  <c r="AE157" i="16" s="1"/>
  <c r="P106" i="16"/>
  <c r="AB107" i="16"/>
  <c r="AC107" i="16" s="1"/>
  <c r="AE107" i="16" s="1"/>
  <c r="P37" i="16"/>
  <c r="AB38" i="16"/>
  <c r="AC38" i="16" s="1"/>
  <c r="AE38" i="16" s="1"/>
  <c r="AT37" i="16"/>
  <c r="J26" i="16"/>
  <c r="Q26" i="16" s="1"/>
  <c r="AH25" i="16"/>
  <c r="AT25" i="16"/>
  <c r="BS222" i="16"/>
  <c r="BS220" i="16"/>
  <c r="BS216" i="16"/>
  <c r="AB214" i="16"/>
  <c r="D214" i="16"/>
  <c r="V214" i="16"/>
  <c r="F214" i="16"/>
  <c r="BS221" i="16"/>
  <c r="BS219" i="16"/>
  <c r="BS217" i="16"/>
  <c r="BS207" i="16"/>
  <c r="BS205" i="16"/>
  <c r="BS201" i="16"/>
  <c r="AH188" i="16"/>
  <c r="AO188" i="16" s="1"/>
  <c r="AQ188" i="16" s="1"/>
  <c r="AT137" i="16"/>
  <c r="BA137" i="16" s="1"/>
  <c r="BC137" i="16" s="1"/>
  <c r="AB135" i="16"/>
  <c r="AC135" i="16" s="1"/>
  <c r="AE135" i="16" s="1"/>
  <c r="AT122" i="16"/>
  <c r="BA122" i="16" s="1"/>
  <c r="BC122" i="16" s="1"/>
  <c r="AB98" i="16"/>
  <c r="AC98" i="16" s="1"/>
  <c r="AE98" i="16" s="1"/>
  <c r="AB95" i="16"/>
  <c r="AC95" i="16" s="1"/>
  <c r="AE95" i="16" s="1"/>
  <c r="V71" i="16"/>
  <c r="AC71" i="16" s="1"/>
  <c r="AE71" i="16" s="1"/>
  <c r="P51" i="16"/>
  <c r="AB52" i="16"/>
  <c r="AC52" i="16" s="1"/>
  <c r="AE52" i="16" s="1"/>
  <c r="BS212" i="16"/>
  <c r="BS204" i="16"/>
  <c r="BS202" i="16"/>
  <c r="BS200" i="16"/>
  <c r="V198" i="16"/>
  <c r="AC198" i="16" s="1"/>
  <c r="AE198" i="16" s="1"/>
  <c r="BS196" i="16"/>
  <c r="BS195" i="16"/>
  <c r="EC193" i="16"/>
  <c r="ED193" i="16" s="1"/>
  <c r="EF193" i="16" s="1"/>
  <c r="EC191" i="16"/>
  <c r="ED191" i="16" s="1"/>
  <c r="EF191" i="16" s="1"/>
  <c r="DK156" i="16"/>
  <c r="DK106" i="16"/>
  <c r="DK37" i="16"/>
  <c r="AZ26" i="16"/>
  <c r="BA26" i="16" s="1"/>
  <c r="BC26" i="16" s="1"/>
  <c r="H37" i="16"/>
  <c r="H51" i="16"/>
  <c r="DI25" i="16"/>
  <c r="AN25" i="16"/>
  <c r="AZ156" i="16"/>
  <c r="AZ213" i="16"/>
  <c r="AB170" i="16"/>
  <c r="D51" i="16"/>
  <c r="AN97" i="16"/>
  <c r="AN213" i="16"/>
  <c r="AZ51" i="16"/>
  <c r="AN51" i="16"/>
  <c r="F51" i="16"/>
  <c r="AZ97" i="16"/>
  <c r="AZ94" i="16"/>
  <c r="AZ106" i="16"/>
  <c r="AZ134" i="16"/>
  <c r="AZ150" i="16"/>
  <c r="AZ170" i="16"/>
  <c r="AZ37" i="16"/>
  <c r="AN37" i="16"/>
  <c r="V25" i="16"/>
  <c r="AN94" i="16"/>
  <c r="AN106" i="16"/>
  <c r="AN156" i="16"/>
  <c r="D106" i="16"/>
  <c r="D97" i="16"/>
  <c r="D156" i="16"/>
  <c r="CS159" i="16" l="1"/>
  <c r="EE186" i="16"/>
  <c r="EE104" i="16"/>
  <c r="EE80" i="16"/>
  <c r="EE179" i="16"/>
  <c r="EE130" i="16"/>
  <c r="CS131" i="16"/>
  <c r="CS168" i="16"/>
  <c r="AP123" i="16"/>
  <c r="AP42" i="16"/>
  <c r="EE60" i="16"/>
  <c r="EE217" i="16"/>
  <c r="EE16" i="16"/>
  <c r="CS167" i="16"/>
  <c r="EE83" i="16"/>
  <c r="CS177" i="16"/>
  <c r="EE109" i="16"/>
  <c r="EE219" i="16"/>
  <c r="CS40" i="16"/>
  <c r="S210" i="16"/>
  <c r="EM210" i="16"/>
  <c r="EL210" i="16" s="1"/>
  <c r="S78" i="16"/>
  <c r="S114" i="16"/>
  <c r="EM114" i="16"/>
  <c r="EL114" i="16" s="1"/>
  <c r="S200" i="16"/>
  <c r="EM200" i="16"/>
  <c r="EL200" i="16" s="1"/>
  <c r="S60" i="16"/>
  <c r="S70" i="16"/>
  <c r="S175" i="16"/>
  <c r="S72" i="16"/>
  <c r="EM72" i="16"/>
  <c r="EL72" i="16" s="1"/>
  <c r="S165" i="16"/>
  <c r="EM165" i="16"/>
  <c r="EL165" i="16" s="1"/>
  <c r="S17" i="16"/>
  <c r="S77" i="16"/>
  <c r="S61" i="16"/>
  <c r="S34" i="16"/>
  <c r="S50" i="16"/>
  <c r="EM50" i="16"/>
  <c r="EL50" i="16" s="1"/>
  <c r="S195" i="16"/>
  <c r="S80" i="16"/>
  <c r="EM80" i="16"/>
  <c r="EL80" i="16" s="1"/>
  <c r="S76" i="16"/>
  <c r="EM76" i="16"/>
  <c r="EL76" i="16" s="1"/>
  <c r="S188" i="16"/>
  <c r="S55" i="16"/>
  <c r="S128" i="16"/>
  <c r="S198" i="16"/>
  <c r="EM198" i="16"/>
  <c r="EL198" i="16" s="1"/>
  <c r="S52" i="16"/>
  <c r="EM52" i="16"/>
  <c r="EL52" i="16" s="1"/>
  <c r="S26" i="16"/>
  <c r="EM26" i="16"/>
  <c r="EL26" i="16" s="1"/>
  <c r="S108" i="16"/>
  <c r="EM108" i="16"/>
  <c r="EL108" i="16" s="1"/>
  <c r="S148" i="16"/>
  <c r="S222" i="16"/>
  <c r="S209" i="16"/>
  <c r="S81" i="16"/>
  <c r="EM81" i="16"/>
  <c r="EL81" i="16" s="1"/>
  <c r="S181" i="16"/>
  <c r="S103" i="16"/>
  <c r="S193" i="16"/>
  <c r="S32" i="16"/>
  <c r="EM32" i="16"/>
  <c r="EL32" i="16" s="1"/>
  <c r="S101" i="16"/>
  <c r="EM101" i="16"/>
  <c r="EL101" i="16" s="1"/>
  <c r="S144" i="16"/>
  <c r="EM144" i="16"/>
  <c r="EL144" i="16" s="1"/>
  <c r="S74" i="16"/>
  <c r="S82" i="16"/>
  <c r="S58" i="16"/>
  <c r="EM58" i="16"/>
  <c r="EL58" i="16" s="1"/>
  <c r="S208" i="16"/>
  <c r="S122" i="16"/>
  <c r="S215" i="16"/>
  <c r="EM215" i="16"/>
  <c r="EL215" i="16" s="1"/>
  <c r="S147" i="16"/>
  <c r="S185" i="16"/>
  <c r="EM185" i="16"/>
  <c r="EL185" i="16" s="1"/>
  <c r="S178" i="16"/>
  <c r="S118" i="16"/>
  <c r="EM118" i="16"/>
  <c r="EL118" i="16" s="1"/>
  <c r="S39" i="16"/>
  <c r="EM39" i="16"/>
  <c r="EL39" i="16" s="1"/>
  <c r="S54" i="16"/>
  <c r="S84" i="16"/>
  <c r="EM84" i="16"/>
  <c r="EL84" i="16" s="1"/>
  <c r="S224" i="16"/>
  <c r="EM110" i="16"/>
  <c r="EL110" i="16" s="1"/>
  <c r="S155" i="16"/>
  <c r="S152" i="16"/>
  <c r="S19" i="16"/>
  <c r="EM19" i="16"/>
  <c r="EL19" i="16" s="1"/>
  <c r="S30" i="16"/>
  <c r="S190" i="16"/>
  <c r="S107" i="16"/>
  <c r="EM107" i="16"/>
  <c r="EL107" i="16" s="1"/>
  <c r="S43" i="16"/>
  <c r="EM43" i="16"/>
  <c r="EL43" i="16" s="1"/>
  <c r="S192" i="16"/>
  <c r="EM192" i="16"/>
  <c r="EL192" i="16" s="1"/>
  <c r="S136" i="16"/>
  <c r="S96" i="16"/>
  <c r="EM96" i="16"/>
  <c r="EL96" i="16" s="1"/>
  <c r="S24" i="16"/>
  <c r="EM24" i="16"/>
  <c r="EL24" i="16" s="1"/>
  <c r="S174" i="16"/>
  <c r="EM174" i="16"/>
  <c r="EL174" i="16" s="1"/>
  <c r="S27" i="16"/>
  <c r="EM27" i="16"/>
  <c r="EL27" i="16" s="1"/>
  <c r="S91" i="16"/>
  <c r="S56" i="16"/>
  <c r="EM56" i="16"/>
  <c r="EL56" i="16" s="1"/>
  <c r="S123" i="16"/>
  <c r="S138" i="16"/>
  <c r="S184" i="16"/>
  <c r="S111" i="16"/>
  <c r="EM111" i="16"/>
  <c r="EL111" i="16" s="1"/>
  <c r="S197" i="16"/>
  <c r="EM197" i="16"/>
  <c r="EL197" i="16" s="1"/>
  <c r="S191" i="16"/>
  <c r="S93" i="16"/>
  <c r="S186" i="16"/>
  <c r="S22" i="16"/>
  <c r="S115" i="16"/>
  <c r="EM115" i="16"/>
  <c r="EL115" i="16" s="1"/>
  <c r="S69" i="16"/>
  <c r="S46" i="16"/>
  <c r="S129" i="16"/>
  <c r="EM129" i="16"/>
  <c r="EL129" i="16" s="1"/>
  <c r="S223" i="16"/>
  <c r="S104" i="16"/>
  <c r="S23" i="16"/>
  <c r="S219" i="16"/>
  <c r="S90" i="16"/>
  <c r="S176" i="16"/>
  <c r="EM176" i="16"/>
  <c r="EL176" i="16" s="1"/>
  <c r="S99" i="16"/>
  <c r="EM99" i="16"/>
  <c r="EL99" i="16" s="1"/>
  <c r="S126" i="16"/>
  <c r="EM126" i="16"/>
  <c r="EL126" i="16" s="1"/>
  <c r="S63" i="16"/>
  <c r="EM63" i="16"/>
  <c r="EL63" i="16" s="1"/>
  <c r="S36" i="16"/>
  <c r="EM36" i="16"/>
  <c r="EL36" i="16" s="1"/>
  <c r="S158" i="16"/>
  <c r="EM158" i="16"/>
  <c r="EL158" i="16" s="1"/>
  <c r="S117" i="16"/>
  <c r="EM117" i="16"/>
  <c r="EL117" i="16" s="1"/>
  <c r="S179" i="16"/>
  <c r="EM179" i="16"/>
  <c r="EL179" i="16" s="1"/>
  <c r="S59" i="16"/>
  <c r="S35" i="16"/>
  <c r="S166" i="16"/>
  <c r="S132" i="16"/>
  <c r="S216" i="16"/>
  <c r="EM216" i="16"/>
  <c r="EL216" i="16" s="1"/>
  <c r="S15" i="16"/>
  <c r="EM15" i="16"/>
  <c r="EL15" i="16" s="1"/>
  <c r="S75" i="16"/>
  <c r="S102" i="16"/>
  <c r="EM102" i="16"/>
  <c r="EL102" i="16" s="1"/>
  <c r="S159" i="16"/>
  <c r="EM159" i="16"/>
  <c r="EL159" i="16" s="1"/>
  <c r="S121" i="16"/>
  <c r="S38" i="16"/>
  <c r="EM38" i="16"/>
  <c r="EL38" i="16" s="1"/>
  <c r="S183" i="16"/>
  <c r="EM183" i="16"/>
  <c r="EL183" i="16" s="1"/>
  <c r="S73" i="16"/>
  <c r="EM73" i="16"/>
  <c r="EL73" i="16" s="1"/>
  <c r="S68" i="16"/>
  <c r="EM68" i="16"/>
  <c r="EL68" i="16" s="1"/>
  <c r="S57" i="16"/>
  <c r="EM57" i="16"/>
  <c r="EL57" i="16" s="1"/>
  <c r="S189" i="16"/>
  <c r="EM189" i="16"/>
  <c r="EL189" i="16" s="1"/>
  <c r="S89" i="16"/>
  <c r="S172" i="16"/>
  <c r="S20" i="16"/>
  <c r="EM20" i="16"/>
  <c r="EL20" i="16" s="1"/>
  <c r="S44" i="16"/>
  <c r="EM44" i="16"/>
  <c r="EL44" i="16" s="1"/>
  <c r="S182" i="16"/>
  <c r="S42" i="16"/>
  <c r="S168" i="16"/>
  <c r="EM168" i="16"/>
  <c r="EL168" i="16" s="1"/>
  <c r="S160" i="16"/>
  <c r="S220" i="16"/>
  <c r="S153" i="16"/>
  <c r="EM153" i="16"/>
  <c r="EL153" i="16" s="1"/>
  <c r="S31" i="16"/>
  <c r="S141" i="16"/>
  <c r="S87" i="16"/>
  <c r="S71" i="16"/>
  <c r="EM71" i="16"/>
  <c r="EL71" i="16" s="1"/>
  <c r="S169" i="16"/>
  <c r="EM169" i="16"/>
  <c r="EL169" i="16" s="1"/>
  <c r="S119" i="16"/>
  <c r="EM119" i="16"/>
  <c r="EL119" i="16" s="1"/>
  <c r="S162" i="16"/>
  <c r="S49" i="16"/>
  <c r="EM49" i="16"/>
  <c r="EL49" i="16" s="1"/>
  <c r="S143" i="16"/>
  <c r="EM143" i="16"/>
  <c r="EL143" i="16" s="1"/>
  <c r="S16" i="16"/>
  <c r="S120" i="16"/>
  <c r="EM120" i="16"/>
  <c r="EL120" i="16" s="1"/>
  <c r="S127" i="16"/>
  <c r="S207" i="16"/>
  <c r="S86" i="16"/>
  <c r="EM86" i="16"/>
  <c r="EL86" i="16" s="1"/>
  <c r="S116" i="16"/>
  <c r="S98" i="16"/>
  <c r="EM98" i="16"/>
  <c r="EL98" i="16" s="1"/>
  <c r="S145" i="16"/>
  <c r="S161" i="16"/>
  <c r="S18" i="16"/>
  <c r="S221" i="16"/>
  <c r="EM221" i="16"/>
  <c r="EL221" i="16" s="1"/>
  <c r="S218" i="16"/>
  <c r="EM218" i="16"/>
  <c r="EL218" i="16" s="1"/>
  <c r="S21" i="16"/>
  <c r="S204" i="16"/>
  <c r="S140" i="16"/>
  <c r="EM140" i="16"/>
  <c r="EL140" i="16" s="1"/>
  <c r="S131" i="16"/>
  <c r="EM131" i="16"/>
  <c r="EL131" i="16" s="1"/>
  <c r="S202" i="16"/>
  <c r="EM202" i="16"/>
  <c r="EL202" i="16" s="1"/>
  <c r="S124" i="16"/>
  <c r="S149" i="16"/>
  <c r="S83" i="16"/>
  <c r="EM83" i="16"/>
  <c r="EL83" i="16" s="1"/>
  <c r="S88" i="16"/>
  <c r="EM88" i="16"/>
  <c r="EL88" i="16" s="1"/>
  <c r="S85" i="16"/>
  <c r="S203" i="16"/>
  <c r="S41" i="16"/>
  <c r="EM41" i="16"/>
  <c r="EL41" i="16" s="1"/>
  <c r="S64" i="16"/>
  <c r="EM64" i="16"/>
  <c r="EL64" i="16" s="1"/>
  <c r="S206" i="16"/>
  <c r="EM206" i="16"/>
  <c r="EL206" i="16" s="1"/>
  <c r="S28" i="16"/>
  <c r="S40" i="16"/>
  <c r="EM40" i="16"/>
  <c r="EL40" i="16" s="1"/>
  <c r="S112" i="16"/>
  <c r="S92" i="16"/>
  <c r="EM92" i="16"/>
  <c r="EL92" i="16" s="1"/>
  <c r="S125" i="16"/>
  <c r="S62" i="16"/>
  <c r="EM62" i="16"/>
  <c r="EL62" i="16" s="1"/>
  <c r="S14" i="16"/>
  <c r="S113" i="16"/>
  <c r="EM113" i="16"/>
  <c r="EL113" i="16" s="1"/>
  <c r="S196" i="16"/>
  <c r="S177" i="16"/>
  <c r="EM177" i="16"/>
  <c r="EL177" i="16" s="1"/>
  <c r="S109" i="16"/>
  <c r="EM109" i="16"/>
  <c r="EL109" i="16" s="1"/>
  <c r="S137" i="16"/>
  <c r="EM137" i="16"/>
  <c r="EL137" i="16" s="1"/>
  <c r="S157" i="16"/>
  <c r="EM157" i="16"/>
  <c r="EL157" i="16" s="1"/>
  <c r="S45" i="16"/>
  <c r="EM45" i="16"/>
  <c r="EL45" i="16" s="1"/>
  <c r="S201" i="16"/>
  <c r="S139" i="16"/>
  <c r="EM139" i="16"/>
  <c r="EL139" i="16" s="1"/>
  <c r="S212" i="16"/>
  <c r="S100" i="16"/>
  <c r="EM100" i="16"/>
  <c r="EL100" i="16" s="1"/>
  <c r="S66" i="16"/>
  <c r="EM66" i="16"/>
  <c r="EL66" i="16" s="1"/>
  <c r="S163" i="16"/>
  <c r="EM163" i="16"/>
  <c r="EL163" i="16" s="1"/>
  <c r="S133" i="16"/>
  <c r="EM133" i="16"/>
  <c r="EL133" i="16" s="1"/>
  <c r="S180" i="16"/>
  <c r="S65" i="16"/>
  <c r="EM65" i="16"/>
  <c r="EL65" i="16" s="1"/>
  <c r="S187" i="16"/>
  <c r="EM187" i="16"/>
  <c r="EL187" i="16" s="1"/>
  <c r="S130" i="16"/>
  <c r="EM130" i="16"/>
  <c r="EL130" i="16" s="1"/>
  <c r="S171" i="16"/>
  <c r="EM171" i="16"/>
  <c r="EL171" i="16" s="1"/>
  <c r="S33" i="16"/>
  <c r="S199" i="16"/>
  <c r="S164" i="16"/>
  <c r="S47" i="16"/>
  <c r="S142" i="16"/>
  <c r="EM142" i="16"/>
  <c r="EL142" i="16" s="1"/>
  <c r="S154" i="16"/>
  <c r="EM154" i="16"/>
  <c r="EL154" i="16" s="1"/>
  <c r="S48" i="16"/>
  <c r="EM48" i="16"/>
  <c r="EL48" i="16" s="1"/>
  <c r="S167" i="16"/>
  <c r="EM167" i="16"/>
  <c r="EL167" i="16" s="1"/>
  <c r="S53" i="16"/>
  <c r="EM53" i="16"/>
  <c r="EL53" i="16" s="1"/>
  <c r="S79" i="16"/>
  <c r="EM79" i="16"/>
  <c r="EL79" i="16" s="1"/>
  <c r="S217" i="16"/>
  <c r="S211" i="16"/>
  <c r="EM211" i="16"/>
  <c r="EL211" i="16" s="1"/>
  <c r="S67" i="16"/>
  <c r="EM67" i="16"/>
  <c r="EL67" i="16" s="1"/>
  <c r="S105" i="16"/>
  <c r="EM105" i="16"/>
  <c r="EL105" i="16" s="1"/>
  <c r="S194" i="16"/>
  <c r="EM194" i="16"/>
  <c r="EL194" i="16" s="1"/>
  <c r="S29" i="16"/>
  <c r="EM29" i="16"/>
  <c r="EL29" i="16" s="1"/>
  <c r="S173" i="16"/>
  <c r="EM173" i="16"/>
  <c r="EL173" i="16" s="1"/>
  <c r="S146" i="16"/>
  <c r="EM146" i="16"/>
  <c r="EL146" i="16" s="1"/>
  <c r="EE142" i="16"/>
  <c r="EE105" i="16"/>
  <c r="EE139" i="16"/>
  <c r="CS24" i="16"/>
  <c r="AP200" i="16"/>
  <c r="EE103" i="16"/>
  <c r="CS211" i="16"/>
  <c r="BB138" i="16"/>
  <c r="EE224" i="16"/>
  <c r="CS137" i="16"/>
  <c r="EE102" i="16"/>
  <c r="EE123" i="16"/>
  <c r="AP163" i="16"/>
  <c r="CS66" i="16"/>
  <c r="CS115" i="16"/>
  <c r="AC152" i="16"/>
  <c r="AE152" i="16" s="1"/>
  <c r="CR121" i="16"/>
  <c r="CT121" i="16" s="1"/>
  <c r="CS80" i="16"/>
  <c r="CS84" i="16"/>
  <c r="CS41" i="16"/>
  <c r="CS101" i="16"/>
  <c r="CS57" i="16"/>
  <c r="CS79" i="16"/>
  <c r="EE74" i="16"/>
  <c r="CR69" i="16"/>
  <c r="CT69" i="16" s="1"/>
  <c r="CR123" i="16"/>
  <c r="CT123" i="16" s="1"/>
  <c r="CR196" i="16"/>
  <c r="CT196" i="16" s="1"/>
  <c r="CS102" i="16"/>
  <c r="CS216" i="16"/>
  <c r="CS139" i="16"/>
  <c r="CS146" i="16"/>
  <c r="CS169" i="16"/>
  <c r="CS183" i="16"/>
  <c r="CS64" i="16"/>
  <c r="CS140" i="16"/>
  <c r="CS62" i="16"/>
  <c r="CR33" i="16"/>
  <c r="CT33" i="16" s="1"/>
  <c r="CR222" i="16"/>
  <c r="CT222" i="16" s="1"/>
  <c r="CR199" i="16"/>
  <c r="CT199" i="16" s="1"/>
  <c r="CR190" i="16"/>
  <c r="CT190" i="16" s="1"/>
  <c r="CR112" i="16"/>
  <c r="CT112" i="16" s="1"/>
  <c r="CR207" i="16"/>
  <c r="CT207" i="16" s="1"/>
  <c r="CR204" i="16"/>
  <c r="CT204" i="16" s="1"/>
  <c r="CS133" i="16"/>
  <c r="CS73" i="16"/>
  <c r="CS210" i="16"/>
  <c r="CS154" i="16"/>
  <c r="CS174" i="16"/>
  <c r="CS173" i="16"/>
  <c r="CR160" i="16"/>
  <c r="CT160" i="16" s="1"/>
  <c r="CR223" i="16"/>
  <c r="CT223" i="16" s="1"/>
  <c r="CR149" i="16"/>
  <c r="CT149" i="16" s="1"/>
  <c r="CR70" i="16"/>
  <c r="CT70" i="16" s="1"/>
  <c r="CR147" i="16"/>
  <c r="CT147" i="16" s="1"/>
  <c r="CR212" i="16"/>
  <c r="CT212" i="16" s="1"/>
  <c r="Q95" i="16"/>
  <c r="Q135" i="16"/>
  <c r="CS72" i="16"/>
  <c r="CS142" i="16"/>
  <c r="CS221" i="16"/>
  <c r="CS45" i="16"/>
  <c r="CS48" i="16"/>
  <c r="CS153" i="16"/>
  <c r="CS19" i="16"/>
  <c r="CS83" i="16"/>
  <c r="CS113" i="16"/>
  <c r="CS56" i="16"/>
  <c r="CR128" i="16"/>
  <c r="CT128" i="16" s="1"/>
  <c r="CR14" i="16"/>
  <c r="CT14" i="16" s="1"/>
  <c r="CR180" i="16"/>
  <c r="CT180" i="16" s="1"/>
  <c r="CR61" i="16"/>
  <c r="CT61" i="16" s="1"/>
  <c r="CR175" i="16"/>
  <c r="CT175" i="16" s="1"/>
  <c r="CR23" i="16"/>
  <c r="CT23" i="16" s="1"/>
  <c r="CR82" i="16"/>
  <c r="CT82" i="16" s="1"/>
  <c r="CR178" i="16"/>
  <c r="CT178" i="16" s="1"/>
  <c r="CR127" i="16"/>
  <c r="CT127" i="16" s="1"/>
  <c r="CR54" i="16"/>
  <c r="CT54" i="16" s="1"/>
  <c r="CR42" i="16"/>
  <c r="CT42" i="16" s="1"/>
  <c r="Q214" i="16"/>
  <c r="Q151" i="16"/>
  <c r="CS192" i="16"/>
  <c r="CS114" i="16"/>
  <c r="CS32" i="16"/>
  <c r="CS92" i="16"/>
  <c r="CS120" i="16"/>
  <c r="CS86" i="16"/>
  <c r="CS165" i="16"/>
  <c r="CS176" i="16"/>
  <c r="CS110" i="16"/>
  <c r="CR90" i="16"/>
  <c r="CT90" i="16" s="1"/>
  <c r="CR138" i="16"/>
  <c r="CT138" i="16" s="1"/>
  <c r="CR59" i="16"/>
  <c r="CT59" i="16" s="1"/>
  <c r="CR35" i="16"/>
  <c r="CT35" i="16" s="1"/>
  <c r="CR104" i="16"/>
  <c r="CT104" i="16" s="1"/>
  <c r="CR22" i="16"/>
  <c r="CT22" i="16" s="1"/>
  <c r="CR220" i="16"/>
  <c r="CT220" i="16" s="1"/>
  <c r="CR77" i="16"/>
  <c r="CT77" i="16" s="1"/>
  <c r="AO172" i="16"/>
  <c r="AQ172" i="16" s="1"/>
  <c r="CR219" i="16"/>
  <c r="CT219" i="16" s="1"/>
  <c r="CR162" i="16"/>
  <c r="CT162" i="16" s="1"/>
  <c r="CR201" i="16"/>
  <c r="CT201" i="16" s="1"/>
  <c r="CR145" i="16"/>
  <c r="CT145" i="16" s="1"/>
  <c r="CR18" i="16"/>
  <c r="CT18" i="16" s="1"/>
  <c r="CS68" i="16"/>
  <c r="CS43" i="16"/>
  <c r="CS144" i="16"/>
  <c r="AC214" i="16"/>
  <c r="AE214" i="16" s="1"/>
  <c r="CS65" i="16"/>
  <c r="CS143" i="16"/>
  <c r="CS105" i="16"/>
  <c r="CS119" i="16"/>
  <c r="CS185" i="16"/>
  <c r="CS88" i="16"/>
  <c r="CS129" i="16"/>
  <c r="CS109" i="16"/>
  <c r="CS206" i="16"/>
  <c r="CS36" i="16"/>
  <c r="CS117" i="16"/>
  <c r="CS29" i="16"/>
  <c r="CS202" i="16"/>
  <c r="CR186" i="16"/>
  <c r="CT186" i="16" s="1"/>
  <c r="CS20" i="16"/>
  <c r="CS198" i="16"/>
  <c r="CS76" i="16"/>
  <c r="CS111" i="16"/>
  <c r="CS15" i="16"/>
  <c r="CR116" i="16"/>
  <c r="CT116" i="16" s="1"/>
  <c r="CR205" i="16"/>
  <c r="CT205" i="16" s="1"/>
  <c r="CR60" i="16"/>
  <c r="CT60" i="16" s="1"/>
  <c r="CR188" i="16"/>
  <c r="CT188" i="16" s="1"/>
  <c r="CR93" i="16"/>
  <c r="CT93" i="16" s="1"/>
  <c r="CR21" i="16"/>
  <c r="CT21" i="16" s="1"/>
  <c r="CR191" i="16"/>
  <c r="CT191" i="16" s="1"/>
  <c r="CR30" i="16"/>
  <c r="CT30" i="16" s="1"/>
  <c r="CR87" i="16"/>
  <c r="CT87" i="16" s="1"/>
  <c r="CR16" i="16"/>
  <c r="CT16" i="16" s="1"/>
  <c r="CR132" i="16"/>
  <c r="CT132" i="16" s="1"/>
  <c r="CR122" i="16"/>
  <c r="CT122" i="16" s="1"/>
  <c r="CR89" i="16"/>
  <c r="CT89" i="16" s="1"/>
  <c r="CR181" i="16"/>
  <c r="CT181" i="16" s="1"/>
  <c r="CR184" i="16"/>
  <c r="CT184" i="16" s="1"/>
  <c r="CR166" i="16"/>
  <c r="CT166" i="16" s="1"/>
  <c r="CR28" i="16"/>
  <c r="CT28" i="16" s="1"/>
  <c r="CR75" i="16"/>
  <c r="CT75" i="16" s="1"/>
  <c r="CS81" i="16"/>
  <c r="CS49" i="16"/>
  <c r="CS100" i="16"/>
  <c r="CS179" i="16"/>
  <c r="AP145" i="16"/>
  <c r="CS218" i="16"/>
  <c r="CS130" i="16"/>
  <c r="CS44" i="16"/>
  <c r="CS194" i="16"/>
  <c r="CS126" i="16"/>
  <c r="CS163" i="16"/>
  <c r="CS71" i="16"/>
  <c r="CS58" i="16"/>
  <c r="CS189" i="16"/>
  <c r="CS200" i="16"/>
  <c r="CS197" i="16"/>
  <c r="CS50" i="16"/>
  <c r="CS63" i="16"/>
  <c r="CS187" i="16"/>
  <c r="CS118" i="16"/>
  <c r="CS67" i="16"/>
  <c r="CR124" i="16"/>
  <c r="CT124" i="16" s="1"/>
  <c r="CR209" i="16"/>
  <c r="CT209" i="16" s="1"/>
  <c r="CR217" i="16"/>
  <c r="CT217" i="16" s="1"/>
  <c r="CR103" i="16"/>
  <c r="CT103" i="16" s="1"/>
  <c r="CR55" i="16"/>
  <c r="CT55" i="16" s="1"/>
  <c r="CR193" i="16"/>
  <c r="CT193" i="16" s="1"/>
  <c r="CR47" i="16"/>
  <c r="CT47" i="16" s="1"/>
  <c r="CR155" i="16"/>
  <c r="CT155" i="16" s="1"/>
  <c r="CR195" i="16"/>
  <c r="CT195" i="16" s="1"/>
  <c r="CR91" i="16"/>
  <c r="CT91" i="16" s="1"/>
  <c r="CR85" i="16"/>
  <c r="CT85" i="16" s="1"/>
  <c r="CR141" i="16"/>
  <c r="CT141" i="16" s="1"/>
  <c r="CR31" i="16"/>
  <c r="CT31" i="16" s="1"/>
  <c r="AO136" i="16"/>
  <c r="AQ136" i="16" s="1"/>
  <c r="CR203" i="16"/>
  <c r="CT203" i="16" s="1"/>
  <c r="CR34" i="16"/>
  <c r="CT34" i="16" s="1"/>
  <c r="CR74" i="16"/>
  <c r="CT74" i="16" s="1"/>
  <c r="CR78" i="16"/>
  <c r="CT78" i="16" s="1"/>
  <c r="CR125" i="16"/>
  <c r="CT125" i="16" s="1"/>
  <c r="CR164" i="16"/>
  <c r="CT164" i="16" s="1"/>
  <c r="CR161" i="16"/>
  <c r="CT161" i="16" s="1"/>
  <c r="CR224" i="16"/>
  <c r="CT224" i="16" s="1"/>
  <c r="CR46" i="16"/>
  <c r="CT46" i="16" s="1"/>
  <c r="CR208" i="16"/>
  <c r="CT208" i="16" s="1"/>
  <c r="CR182" i="16"/>
  <c r="CT182" i="16" s="1"/>
  <c r="CR17" i="16"/>
  <c r="CT17" i="16" s="1"/>
  <c r="CR148" i="16"/>
  <c r="CT148" i="16" s="1"/>
  <c r="DL170" i="16"/>
  <c r="DN170" i="16" s="1"/>
  <c r="DL94" i="16"/>
  <c r="DN94" i="16" s="1"/>
  <c r="DL150" i="16"/>
  <c r="DN150" i="16" s="1"/>
  <c r="DL51" i="16"/>
  <c r="DN51" i="16" s="1"/>
  <c r="DL106" i="16"/>
  <c r="DN106" i="16" s="1"/>
  <c r="DL156" i="16"/>
  <c r="DN156" i="16" s="1"/>
  <c r="DL97" i="16"/>
  <c r="DN97" i="16" s="1"/>
  <c r="DL134" i="16"/>
  <c r="DN134" i="16" s="1"/>
  <c r="BA170" i="16"/>
  <c r="BC170" i="16" s="1"/>
  <c r="BA106" i="16"/>
  <c r="BC106" i="16" s="1"/>
  <c r="BA150" i="16"/>
  <c r="BC150" i="16" s="1"/>
  <c r="BA213" i="16"/>
  <c r="BC213" i="16" s="1"/>
  <c r="BA94" i="16"/>
  <c r="BC94" i="16" s="1"/>
  <c r="BA134" i="16"/>
  <c r="BC134" i="16" s="1"/>
  <c r="BA51" i="16"/>
  <c r="BC51" i="16" s="1"/>
  <c r="BA156" i="16"/>
  <c r="BC156" i="16" s="1"/>
  <c r="BA97" i="16"/>
  <c r="BC97" i="16" s="1"/>
  <c r="AO156" i="16"/>
  <c r="AQ156" i="16" s="1"/>
  <c r="AO106" i="16"/>
  <c r="AQ106" i="16" s="1"/>
  <c r="AO94" i="16"/>
  <c r="AQ94" i="16" s="1"/>
  <c r="AO97" i="16"/>
  <c r="AQ97" i="16" s="1"/>
  <c r="AO51" i="16"/>
  <c r="AC170" i="16"/>
  <c r="AE170" i="16" s="1"/>
  <c r="Q51" i="16"/>
  <c r="Q37" i="16"/>
  <c r="Q97" i="16"/>
  <c r="Q170" i="16"/>
  <c r="EE195" i="16"/>
  <c r="DM118" i="16"/>
  <c r="DM199" i="16"/>
  <c r="DM205" i="16"/>
  <c r="DM141" i="16"/>
  <c r="DM216" i="16"/>
  <c r="DM28" i="16"/>
  <c r="DM197" i="16"/>
  <c r="DM126" i="16"/>
  <c r="DM34" i="16"/>
  <c r="DM36" i="16"/>
  <c r="DM208" i="16"/>
  <c r="DM61" i="16"/>
  <c r="DM182" i="16"/>
  <c r="DM201" i="16"/>
  <c r="DM54" i="16"/>
  <c r="DM139" i="16"/>
  <c r="DM217" i="16"/>
  <c r="DM19" i="16"/>
  <c r="DM83" i="16"/>
  <c r="DM71" i="16"/>
  <c r="DM30" i="16"/>
  <c r="DM77" i="16"/>
  <c r="DM161" i="16"/>
  <c r="DW73" i="16"/>
  <c r="DW193" i="16"/>
  <c r="DW209" i="16"/>
  <c r="DW217" i="16"/>
  <c r="DW57" i="16"/>
  <c r="DW69" i="16"/>
  <c r="DW91" i="16"/>
  <c r="DW224" i="16"/>
  <c r="DW145" i="16"/>
  <c r="DW130" i="16"/>
  <c r="DW89" i="16"/>
  <c r="DW146" i="16"/>
  <c r="DW191" i="16"/>
  <c r="DW118" i="16"/>
  <c r="DW219" i="16"/>
  <c r="DW33" i="16"/>
  <c r="DW16" i="16"/>
  <c r="DW199" i="16"/>
  <c r="DW166" i="16"/>
  <c r="DW122" i="16"/>
  <c r="DW113" i="16"/>
  <c r="DW101" i="16"/>
  <c r="DW116" i="16"/>
  <c r="DW201" i="16"/>
  <c r="DW42" i="16"/>
  <c r="DM69" i="16"/>
  <c r="DM192" i="16"/>
  <c r="DM82" i="16"/>
  <c r="DM65" i="16"/>
  <c r="DM117" i="16"/>
  <c r="DM119" i="16"/>
  <c r="DM59" i="16"/>
  <c r="DW189" i="16"/>
  <c r="DW21" i="16"/>
  <c r="DW84" i="16"/>
  <c r="DW72" i="16"/>
  <c r="DW167" i="16"/>
  <c r="DW68" i="16"/>
  <c r="DW85" i="16"/>
  <c r="DM130" i="16"/>
  <c r="DM155" i="16"/>
  <c r="DM79" i="16"/>
  <c r="DM18" i="16"/>
  <c r="DM89" i="16"/>
  <c r="DM128" i="16"/>
  <c r="DM17" i="16"/>
  <c r="DM45" i="16"/>
  <c r="DM33" i="16"/>
  <c r="DM212" i="16"/>
  <c r="DM103" i="16"/>
  <c r="DM22" i="16"/>
  <c r="DM219" i="16"/>
  <c r="DM120" i="16"/>
  <c r="DM142" i="16"/>
  <c r="DM221" i="16"/>
  <c r="DM41" i="16"/>
  <c r="DM124" i="16"/>
  <c r="DM46" i="16"/>
  <c r="DM100" i="16"/>
  <c r="DM78" i="16"/>
  <c r="DM168" i="16"/>
  <c r="DW19" i="16"/>
  <c r="DW204" i="16"/>
  <c r="DW221" i="16"/>
  <c r="DW59" i="16"/>
  <c r="DW64" i="16"/>
  <c r="DW112" i="16"/>
  <c r="DW183" i="16"/>
  <c r="DW92" i="16"/>
  <c r="DW165" i="16"/>
  <c r="DW115" i="16"/>
  <c r="DW169" i="16"/>
  <c r="DW103" i="16"/>
  <c r="DW123" i="16"/>
  <c r="DW220" i="16"/>
  <c r="DW61" i="16"/>
  <c r="DW17" i="16"/>
  <c r="DW218" i="16"/>
  <c r="DW50" i="16"/>
  <c r="DW119" i="16"/>
  <c r="DW178" i="16"/>
  <c r="DW117" i="16"/>
  <c r="DW211" i="16"/>
  <c r="DW110" i="16"/>
  <c r="DM185" i="16"/>
  <c r="DM165" i="16"/>
  <c r="DM198" i="16"/>
  <c r="DM66" i="16"/>
  <c r="DM167" i="16"/>
  <c r="DM188" i="16"/>
  <c r="DM29" i="16"/>
  <c r="DW174" i="16"/>
  <c r="DW188" i="16"/>
  <c r="DW49" i="16"/>
  <c r="DW29" i="16"/>
  <c r="DW142" i="16"/>
  <c r="DW161" i="16"/>
  <c r="DW182" i="16"/>
  <c r="DW196" i="16"/>
  <c r="DW147" i="16"/>
  <c r="DM140" i="16"/>
  <c r="DM166" i="16"/>
  <c r="DM43" i="16"/>
  <c r="DM184" i="16"/>
  <c r="DM75" i="16"/>
  <c r="DM200" i="16"/>
  <c r="DM74" i="16"/>
  <c r="DM56" i="16"/>
  <c r="DM92" i="16"/>
  <c r="DM62" i="16"/>
  <c r="DM47" i="16"/>
  <c r="DM180" i="16"/>
  <c r="DM48" i="16"/>
  <c r="DM21" i="16"/>
  <c r="DM58" i="16"/>
  <c r="DM173" i="16"/>
  <c r="DM144" i="16"/>
  <c r="DM189" i="16"/>
  <c r="DM133" i="16"/>
  <c r="DM91" i="16"/>
  <c r="DM116" i="16"/>
  <c r="DM87" i="16"/>
  <c r="DM222" i="16"/>
  <c r="DW31" i="16"/>
  <c r="DW35" i="16"/>
  <c r="DW223" i="16"/>
  <c r="DW139" i="16"/>
  <c r="DW65" i="16"/>
  <c r="DW127" i="16"/>
  <c r="DW81" i="16"/>
  <c r="DW124" i="16"/>
  <c r="DW190" i="16"/>
  <c r="DW181" i="16"/>
  <c r="DW160" i="16"/>
  <c r="DW143" i="16"/>
  <c r="DW82" i="16"/>
  <c r="DW93" i="16"/>
  <c r="DW47" i="16"/>
  <c r="DW80" i="16"/>
  <c r="DW83" i="16"/>
  <c r="DW207" i="16"/>
  <c r="DW77" i="16"/>
  <c r="DM132" i="16"/>
  <c r="DM223" i="16"/>
  <c r="DM123" i="16"/>
  <c r="DM202" i="16"/>
  <c r="DM224" i="16"/>
  <c r="DM70" i="16"/>
  <c r="DM137" i="16"/>
  <c r="DW162" i="16"/>
  <c r="DW32" i="16"/>
  <c r="DW184" i="16"/>
  <c r="DW104" i="16"/>
  <c r="DW212" i="16"/>
  <c r="DW132" i="16"/>
  <c r="DW24" i="16"/>
  <c r="DM15" i="16"/>
  <c r="DM177" i="16"/>
  <c r="DM206" i="16"/>
  <c r="DM138" i="16"/>
  <c r="DM49" i="16"/>
  <c r="DM63" i="16"/>
  <c r="DM68" i="16"/>
  <c r="DM178" i="16"/>
  <c r="DM109" i="16"/>
  <c r="DM110" i="16"/>
  <c r="DM210" i="16"/>
  <c r="DM102" i="16"/>
  <c r="DM163" i="16"/>
  <c r="DM73" i="16"/>
  <c r="DM24" i="16"/>
  <c r="DM57" i="16"/>
  <c r="DM16" i="16"/>
  <c r="DM146" i="16"/>
  <c r="DM179" i="16"/>
  <c r="DM195" i="16"/>
  <c r="DM101" i="16"/>
  <c r="DM176" i="16"/>
  <c r="DW186" i="16"/>
  <c r="DW71" i="16"/>
  <c r="DW55" i="16"/>
  <c r="DW175" i="16"/>
  <c r="DW126" i="16"/>
  <c r="DW179" i="16"/>
  <c r="DW43" i="16"/>
  <c r="DW41" i="16"/>
  <c r="DW18" i="16"/>
  <c r="DW20" i="16"/>
  <c r="DW46" i="16"/>
  <c r="DW144" i="16"/>
  <c r="DW198" i="16"/>
  <c r="DW138" i="16"/>
  <c r="DW148" i="16"/>
  <c r="DW70" i="16"/>
  <c r="DW66" i="16"/>
  <c r="DW192" i="16"/>
  <c r="DW23" i="16"/>
  <c r="DM72" i="16"/>
  <c r="DM204" i="16"/>
  <c r="DM186" i="16"/>
  <c r="DM64" i="16"/>
  <c r="DM183" i="16"/>
  <c r="DM50" i="16"/>
  <c r="DM114" i="16"/>
  <c r="DM104" i="16"/>
  <c r="DM194" i="16"/>
  <c r="DM143" i="16"/>
  <c r="DM149" i="16"/>
  <c r="DM218" i="16"/>
  <c r="DM131" i="16"/>
  <c r="DM31" i="16"/>
  <c r="DM85" i="16"/>
  <c r="DM88" i="16"/>
  <c r="DM162" i="16"/>
  <c r="DM42" i="16"/>
  <c r="DM191" i="16"/>
  <c r="DM67" i="16"/>
  <c r="DM14" i="16"/>
  <c r="DM115" i="16"/>
  <c r="DM203" i="16"/>
  <c r="DW62" i="16"/>
  <c r="DW75" i="16"/>
  <c r="DW63" i="16"/>
  <c r="DW28" i="16"/>
  <c r="DW155" i="16"/>
  <c r="DW120" i="16"/>
  <c r="DW76" i="16"/>
  <c r="DW121" i="16"/>
  <c r="DW54" i="16"/>
  <c r="DW44" i="16"/>
  <c r="DW56" i="16"/>
  <c r="DW48" i="16"/>
  <c r="DW34" i="16"/>
  <c r="DW159" i="16"/>
  <c r="DW187" i="16"/>
  <c r="DW90" i="16"/>
  <c r="DW140" i="16"/>
  <c r="DW30" i="16"/>
  <c r="DW60" i="16"/>
  <c r="DW163" i="16"/>
  <c r="DW114" i="16"/>
  <c r="DM90" i="16"/>
  <c r="DM76" i="16"/>
  <c r="DM112" i="16"/>
  <c r="DM187" i="16"/>
  <c r="DM84" i="16"/>
  <c r="DM80" i="16"/>
  <c r="DM55" i="16"/>
  <c r="DM169" i="16"/>
  <c r="DM160" i="16"/>
  <c r="DM207" i="16"/>
  <c r="DM148" i="16"/>
  <c r="DM164" i="16"/>
  <c r="DM174" i="16"/>
  <c r="DM60" i="16"/>
  <c r="DM86" i="16"/>
  <c r="DM190" i="16"/>
  <c r="DM147" i="16"/>
  <c r="DM40" i="16"/>
  <c r="DM93" i="16"/>
  <c r="DM193" i="16"/>
  <c r="DM129" i="16"/>
  <c r="DM23" i="16"/>
  <c r="DM125" i="16"/>
  <c r="DW195" i="16"/>
  <c r="DW67" i="16"/>
  <c r="DW88" i="16"/>
  <c r="DW194" i="16"/>
  <c r="DW105" i="16"/>
  <c r="DW22" i="16"/>
  <c r="DW141" i="16"/>
  <c r="DW129" i="16"/>
  <c r="DW153" i="16"/>
  <c r="DW208" i="16"/>
  <c r="DW45" i="16"/>
  <c r="DW128" i="16"/>
  <c r="DW176" i="16"/>
  <c r="DW74" i="16"/>
  <c r="DW149" i="16"/>
  <c r="DW15" i="16"/>
  <c r="DW202" i="16"/>
  <c r="DW125" i="16"/>
  <c r="DW58" i="16"/>
  <c r="DW87" i="16"/>
  <c r="DW177" i="16"/>
  <c r="DW185" i="16"/>
  <c r="DW222" i="16"/>
  <c r="DW79" i="16"/>
  <c r="DM145" i="16"/>
  <c r="DM81" i="16"/>
  <c r="DM159" i="16"/>
  <c r="DM153" i="16"/>
  <c r="DM211" i="16"/>
  <c r="DM20" i="16"/>
  <c r="DM113" i="16"/>
  <c r="DM209" i="16"/>
  <c r="DM181" i="16"/>
  <c r="DM220" i="16"/>
  <c r="DM196" i="16"/>
  <c r="DM111" i="16"/>
  <c r="DM154" i="16"/>
  <c r="DM122" i="16"/>
  <c r="DM44" i="16"/>
  <c r="DM121" i="16"/>
  <c r="DM105" i="16"/>
  <c r="DM32" i="16"/>
  <c r="DM175" i="16"/>
  <c r="DM35" i="16"/>
  <c r="DM127" i="16"/>
  <c r="DW109" i="16"/>
  <c r="DW173" i="16"/>
  <c r="DW168" i="16"/>
  <c r="DW78" i="16"/>
  <c r="DW197" i="16"/>
  <c r="DW40" i="16"/>
  <c r="DW14" i="16"/>
  <c r="DW154" i="16"/>
  <c r="DW216" i="16"/>
  <c r="DW205" i="16"/>
  <c r="DW100" i="16"/>
  <c r="DW131" i="16"/>
  <c r="DW102" i="16"/>
  <c r="DW133" i="16"/>
  <c r="DW206" i="16"/>
  <c r="DW164" i="16"/>
  <c r="DW36" i="16"/>
  <c r="DW180" i="16"/>
  <c r="DW200" i="16"/>
  <c r="DW137" i="16"/>
  <c r="DW210" i="16"/>
  <c r="DW86" i="16"/>
  <c r="DW111" i="16"/>
  <c r="BX106" i="16"/>
  <c r="EE113" i="16"/>
  <c r="EE205" i="16"/>
  <c r="EE125" i="16"/>
  <c r="C94" i="16"/>
  <c r="C213" i="16"/>
  <c r="C150" i="16"/>
  <c r="EN20" i="16"/>
  <c r="EN105" i="16"/>
  <c r="EN88" i="16"/>
  <c r="EN66" i="16"/>
  <c r="EN206" i="16"/>
  <c r="EN36" i="16"/>
  <c r="EN143" i="16"/>
  <c r="EN176" i="16"/>
  <c r="EE72" i="16"/>
  <c r="EE48" i="16"/>
  <c r="EE165" i="16"/>
  <c r="EE128" i="16"/>
  <c r="EE68" i="16"/>
  <c r="EN48" i="16"/>
  <c r="EN126" i="16"/>
  <c r="EN118" i="16"/>
  <c r="EN19" i="16"/>
  <c r="EN81" i="16"/>
  <c r="EN76" i="16"/>
  <c r="EN187" i="16"/>
  <c r="EN80" i="16"/>
  <c r="EN109" i="16"/>
  <c r="EN45" i="16"/>
  <c r="EN65" i="16"/>
  <c r="EN192" i="16"/>
  <c r="EN130" i="16"/>
  <c r="EN86" i="16"/>
  <c r="EN117" i="16"/>
  <c r="EN189" i="16"/>
  <c r="EN200" i="16"/>
  <c r="EN197" i="16"/>
  <c r="EN40" i="16"/>
  <c r="EE24" i="16"/>
  <c r="EN72" i="16"/>
  <c r="EN79" i="16"/>
  <c r="EN56" i="16"/>
  <c r="EN179" i="16"/>
  <c r="EN83" i="16"/>
  <c r="EN101" i="16"/>
  <c r="EE169" i="16"/>
  <c r="EN120" i="16"/>
  <c r="EN67" i="16"/>
  <c r="EN133" i="16"/>
  <c r="EN174" i="16"/>
  <c r="EN50" i="16"/>
  <c r="EN183" i="16"/>
  <c r="EN41" i="16"/>
  <c r="EN169" i="16"/>
  <c r="EN29" i="16"/>
  <c r="EN62" i="16"/>
  <c r="EN73" i="16"/>
  <c r="EN58" i="16"/>
  <c r="EN221" i="16"/>
  <c r="EN216" i="16"/>
  <c r="EN163" i="16"/>
  <c r="EN139" i="16"/>
  <c r="EN57" i="16"/>
  <c r="EN159" i="16"/>
  <c r="EN43" i="16"/>
  <c r="EN154" i="16"/>
  <c r="EN64" i="16"/>
  <c r="EN173" i="16"/>
  <c r="EN177" i="16"/>
  <c r="EN218" i="16"/>
  <c r="EN210" i="16"/>
  <c r="EN111" i="16"/>
  <c r="R103" i="16"/>
  <c r="EN24" i="16"/>
  <c r="EN211" i="16"/>
  <c r="EN84" i="16"/>
  <c r="EN194" i="16"/>
  <c r="EN100" i="16"/>
  <c r="EN140" i="16"/>
  <c r="EN32" i="16"/>
  <c r="EN165" i="16"/>
  <c r="EN153" i="16"/>
  <c r="EN185" i="16"/>
  <c r="EN119" i="16"/>
  <c r="EN63" i="16"/>
  <c r="EN110" i="16"/>
  <c r="EN49" i="16"/>
  <c r="EN44" i="16"/>
  <c r="EN114" i="16"/>
  <c r="EN167" i="16"/>
  <c r="EN131" i="16"/>
  <c r="EN15" i="16"/>
  <c r="EN102" i="16"/>
  <c r="EN144" i="16"/>
  <c r="EN92" i="16"/>
  <c r="EN113" i="16"/>
  <c r="EN68" i="16"/>
  <c r="EN142" i="16"/>
  <c r="EN129" i="16"/>
  <c r="EN146" i="16"/>
  <c r="EN168" i="16"/>
  <c r="EN115" i="16"/>
  <c r="EN202" i="16"/>
  <c r="EN137" i="16"/>
  <c r="EN71" i="16"/>
  <c r="EN198" i="16"/>
  <c r="EE161" i="16"/>
  <c r="EE221" i="16"/>
  <c r="EE70" i="16"/>
  <c r="EE159" i="16"/>
  <c r="EE41" i="16"/>
  <c r="EE216" i="16"/>
  <c r="EE118" i="16"/>
  <c r="EE154" i="16"/>
  <c r="EE15" i="16"/>
  <c r="EE146" i="16"/>
  <c r="EE155" i="16"/>
  <c r="EE69" i="16"/>
  <c r="EE88" i="16"/>
  <c r="EE17" i="16"/>
  <c r="EE92" i="16"/>
  <c r="EE177" i="16"/>
  <c r="EE114" i="16"/>
  <c r="EE144" i="16"/>
  <c r="EE34" i="16"/>
  <c r="EE181" i="16"/>
  <c r="EE188" i="16"/>
  <c r="EE121" i="16"/>
  <c r="EE59" i="16"/>
  <c r="EE131" i="16"/>
  <c r="EE143" i="16"/>
  <c r="EE164" i="16"/>
  <c r="EE55" i="16"/>
  <c r="EE175" i="16"/>
  <c r="EE167" i="16"/>
  <c r="EE223" i="16"/>
  <c r="EE20" i="16"/>
  <c r="EE14" i="16"/>
  <c r="EE119" i="16"/>
  <c r="EE93" i="16"/>
  <c r="EE166" i="16"/>
  <c r="EE30" i="16"/>
  <c r="EE42" i="16"/>
  <c r="EE137" i="16"/>
  <c r="EE122" i="16"/>
  <c r="EE180" i="16"/>
  <c r="EE91" i="16"/>
  <c r="EE163" i="16"/>
  <c r="EE67" i="16"/>
  <c r="EE100" i="16"/>
  <c r="EE220" i="16"/>
  <c r="EE21" i="16"/>
  <c r="EE87" i="16"/>
  <c r="EE117" i="16"/>
  <c r="EE187" i="16"/>
  <c r="EE196" i="16"/>
  <c r="EE44" i="16"/>
  <c r="EE46" i="16"/>
  <c r="EE110" i="16"/>
  <c r="EE189" i="16"/>
  <c r="EE31" i="16"/>
  <c r="EE204" i="16"/>
  <c r="EE89" i="16"/>
  <c r="EE173" i="16"/>
  <c r="EE184" i="16"/>
  <c r="EE45" i="16"/>
  <c r="EE61" i="16"/>
  <c r="EE29" i="16"/>
  <c r="EE132" i="16"/>
  <c r="EE71" i="16"/>
  <c r="EE124" i="16"/>
  <c r="EE149" i="16"/>
  <c r="EE200" i="16"/>
  <c r="EE79" i="16"/>
  <c r="EE138" i="16"/>
  <c r="EE185" i="16"/>
  <c r="EE112" i="16"/>
  <c r="EE56" i="16"/>
  <c r="EE76" i="16"/>
  <c r="EE49" i="16"/>
  <c r="EE86" i="16"/>
  <c r="EE115" i="16"/>
  <c r="EE81" i="16"/>
  <c r="EE78" i="16"/>
  <c r="EE116" i="16"/>
  <c r="EE47" i="16"/>
  <c r="EE222" i="16"/>
  <c r="EE23" i="16"/>
  <c r="EE148" i="16"/>
  <c r="EE176" i="16"/>
  <c r="EE202" i="16"/>
  <c r="EE120" i="16"/>
  <c r="EE174" i="16"/>
  <c r="EE191" i="16"/>
  <c r="EE201" i="16"/>
  <c r="EE84" i="16"/>
  <c r="EE77" i="16"/>
  <c r="EE127" i="16"/>
  <c r="EE207" i="16"/>
  <c r="EE162" i="16"/>
  <c r="EE75" i="16"/>
  <c r="EE211" i="16"/>
  <c r="EE18" i="16"/>
  <c r="EE210" i="16"/>
  <c r="EE82" i="16"/>
  <c r="EE178" i="16"/>
  <c r="EE133" i="16"/>
  <c r="EE182" i="16"/>
  <c r="EE190" i="16"/>
  <c r="EE28" i="16"/>
  <c r="EE50" i="16"/>
  <c r="EE129" i="16"/>
  <c r="EE209" i="16"/>
  <c r="EE90" i="16"/>
  <c r="EE43" i="16"/>
  <c r="EE168" i="16"/>
  <c r="EE192" i="16"/>
  <c r="EE111" i="16"/>
  <c r="EE141" i="16"/>
  <c r="EE101" i="16"/>
  <c r="EE206" i="16"/>
  <c r="EE194" i="16"/>
  <c r="EE145" i="16"/>
  <c r="EE183" i="16"/>
  <c r="EE126" i="16"/>
  <c r="EE193" i="16"/>
  <c r="EE64" i="16"/>
  <c r="EE140" i="16"/>
  <c r="EE147" i="16"/>
  <c r="EE198" i="16"/>
  <c r="EE57" i="16"/>
  <c r="EE40" i="16"/>
  <c r="EE218" i="16"/>
  <c r="EE197" i="16"/>
  <c r="EE22" i="16"/>
  <c r="EE212" i="16"/>
  <c r="EE66" i="16"/>
  <c r="EE65" i="16"/>
  <c r="EE36" i="16"/>
  <c r="EE208" i="16"/>
  <c r="EE199" i="16"/>
  <c r="EE13" i="16"/>
  <c r="EF13" i="16"/>
  <c r="DW13" i="16"/>
  <c r="DN13" i="16"/>
  <c r="DM13" i="16"/>
  <c r="CR13" i="16"/>
  <c r="EM13" i="16" s="1"/>
  <c r="EL13" i="16" s="1"/>
  <c r="BX25" i="16"/>
  <c r="BX170" i="16"/>
  <c r="BX150" i="16"/>
  <c r="BX156" i="16"/>
  <c r="BX94" i="16"/>
  <c r="BX213" i="16"/>
  <c r="BX37" i="16"/>
  <c r="BX134" i="16"/>
  <c r="BX97" i="16"/>
  <c r="BX51" i="16"/>
  <c r="BB23" i="16"/>
  <c r="BB102" i="16"/>
  <c r="BB130" i="16"/>
  <c r="BB45" i="16"/>
  <c r="BB183" i="16"/>
  <c r="BB18" i="16"/>
  <c r="BB184" i="16"/>
  <c r="BB187" i="16"/>
  <c r="BB169" i="16"/>
  <c r="BB76" i="16"/>
  <c r="BB210" i="16"/>
  <c r="BB205" i="16"/>
  <c r="BB35" i="16"/>
  <c r="BB50" i="16"/>
  <c r="BB34" i="16"/>
  <c r="BB132" i="16"/>
  <c r="BB197" i="16"/>
  <c r="BB202" i="16"/>
  <c r="BB64" i="16"/>
  <c r="BB176" i="16"/>
  <c r="BB105" i="16"/>
  <c r="BB74" i="16"/>
  <c r="BB191" i="16"/>
  <c r="BB195" i="16"/>
  <c r="BB92" i="16"/>
  <c r="BB73" i="16"/>
  <c r="BB44" i="16"/>
  <c r="BB189" i="16"/>
  <c r="BB59" i="16"/>
  <c r="BB61" i="16"/>
  <c r="BB200" i="16"/>
  <c r="BB33" i="16"/>
  <c r="BB60" i="16"/>
  <c r="BB90" i="16"/>
  <c r="BB112" i="16"/>
  <c r="BB93" i="16"/>
  <c r="BB40" i="16"/>
  <c r="BB212" i="16"/>
  <c r="BB65" i="16"/>
  <c r="BB209" i="16"/>
  <c r="BB77" i="16"/>
  <c r="BB188" i="16"/>
  <c r="BB119" i="16"/>
  <c r="BB175" i="16"/>
  <c r="BB137" i="16"/>
  <c r="BB14" i="16"/>
  <c r="BB55" i="16"/>
  <c r="BB125" i="16"/>
  <c r="BB85" i="16"/>
  <c r="BB75" i="16"/>
  <c r="BB28" i="16"/>
  <c r="BB91" i="16"/>
  <c r="BB54" i="16"/>
  <c r="BB223" i="16"/>
  <c r="BB57" i="16"/>
  <c r="BB72" i="16"/>
  <c r="BB20" i="16"/>
  <c r="BB192" i="16"/>
  <c r="BB126" i="16"/>
  <c r="BB86" i="16"/>
  <c r="BB173" i="16"/>
  <c r="BB162" i="16"/>
  <c r="BB144" i="16"/>
  <c r="BB217" i="16"/>
  <c r="BB161" i="16"/>
  <c r="BB19" i="16"/>
  <c r="BB70" i="16"/>
  <c r="BB113" i="16"/>
  <c r="BB16" i="16"/>
  <c r="BB121" i="16"/>
  <c r="BB46" i="16"/>
  <c r="BB110" i="16"/>
  <c r="BB58" i="16"/>
  <c r="BB89" i="16"/>
  <c r="BB104" i="16"/>
  <c r="BB81" i="16"/>
  <c r="BB185" i="16"/>
  <c r="BB88" i="16"/>
  <c r="BB177" i="16"/>
  <c r="BB87" i="16"/>
  <c r="BB29" i="16"/>
  <c r="BB142" i="16"/>
  <c r="BB109" i="16"/>
  <c r="BB43" i="16"/>
  <c r="BB30" i="16"/>
  <c r="BB201" i="16"/>
  <c r="BB71" i="16"/>
  <c r="BB117" i="16"/>
  <c r="BB182" i="16"/>
  <c r="BB190" i="16"/>
  <c r="BB84" i="16"/>
  <c r="BB148" i="16"/>
  <c r="BB164" i="16"/>
  <c r="BB79" i="16"/>
  <c r="BB123" i="16"/>
  <c r="BB78" i="16"/>
  <c r="BB111" i="16"/>
  <c r="BB174" i="16"/>
  <c r="BB160" i="16"/>
  <c r="BB216" i="16"/>
  <c r="BB149" i="16"/>
  <c r="BB22" i="16"/>
  <c r="BB208" i="16"/>
  <c r="BB222" i="16"/>
  <c r="BB166" i="16"/>
  <c r="BB196" i="16"/>
  <c r="BB206" i="16"/>
  <c r="BB48" i="16"/>
  <c r="BB122" i="16"/>
  <c r="BB131" i="16"/>
  <c r="BB163" i="16"/>
  <c r="BB120" i="16"/>
  <c r="BB141" i="16"/>
  <c r="BB69" i="16"/>
  <c r="BB139" i="16"/>
  <c r="BB100" i="16"/>
  <c r="BB211" i="16"/>
  <c r="BB199" i="16"/>
  <c r="BB140" i="16"/>
  <c r="BB221" i="16"/>
  <c r="BB165" i="16"/>
  <c r="BB179" i="16"/>
  <c r="BB180" i="16"/>
  <c r="BB83" i="16"/>
  <c r="BB168" i="16"/>
  <c r="BB62" i="16"/>
  <c r="BB42" i="16"/>
  <c r="BB133" i="16"/>
  <c r="BB31" i="16"/>
  <c r="BB36" i="16"/>
  <c r="BB224" i="16"/>
  <c r="BB101" i="16"/>
  <c r="BB41" i="16"/>
  <c r="BB145" i="16"/>
  <c r="BB80" i="16"/>
  <c r="BB178" i="16"/>
  <c r="BB143" i="16"/>
  <c r="BB116" i="16"/>
  <c r="BB129" i="16"/>
  <c r="BB218" i="16"/>
  <c r="BB181" i="16"/>
  <c r="BB128" i="16"/>
  <c r="BB186" i="16"/>
  <c r="BB47" i="16"/>
  <c r="BB193" i="16"/>
  <c r="BB118" i="16"/>
  <c r="BB115" i="16"/>
  <c r="BB66" i="16"/>
  <c r="BB155" i="16"/>
  <c r="BB154" i="16"/>
  <c r="BB63" i="16"/>
  <c r="BB56" i="16"/>
  <c r="BB21" i="16"/>
  <c r="BB17" i="16"/>
  <c r="BB67" i="16"/>
  <c r="BB204" i="16"/>
  <c r="BB127" i="16"/>
  <c r="BB207" i="16"/>
  <c r="BB147" i="16"/>
  <c r="BB124" i="16"/>
  <c r="BB167" i="16"/>
  <c r="BB49" i="16"/>
  <c r="BB194" i="16"/>
  <c r="BB159" i="16"/>
  <c r="BB146" i="16"/>
  <c r="BB32" i="16"/>
  <c r="BB198" i="16"/>
  <c r="BB82" i="16"/>
  <c r="BB15" i="16"/>
  <c r="BB220" i="16"/>
  <c r="BB24" i="16"/>
  <c r="BB153" i="16"/>
  <c r="BB68" i="16"/>
  <c r="BB219" i="16"/>
  <c r="AP125" i="16"/>
  <c r="AP208" i="16"/>
  <c r="AP115" i="16"/>
  <c r="AP209" i="16"/>
  <c r="BC13" i="16"/>
  <c r="BB13" i="16"/>
  <c r="AP30" i="16"/>
  <c r="AP16" i="16"/>
  <c r="AP129" i="16"/>
  <c r="AP139" i="16"/>
  <c r="AP62" i="16"/>
  <c r="AP211" i="16"/>
  <c r="AP166" i="16"/>
  <c r="AP35" i="16"/>
  <c r="AP14" i="16"/>
  <c r="AP160" i="16"/>
  <c r="AP126" i="16"/>
  <c r="AP204" i="16"/>
  <c r="AP22" i="16"/>
  <c r="AP190" i="16"/>
  <c r="AP23" i="16"/>
  <c r="AP85" i="16"/>
  <c r="AP173" i="16"/>
  <c r="AP105" i="16"/>
  <c r="AP140" i="16"/>
  <c r="AP191" i="16"/>
  <c r="AP44" i="16"/>
  <c r="AP181" i="16"/>
  <c r="AP86" i="16"/>
  <c r="AP194" i="16"/>
  <c r="AP18" i="16"/>
  <c r="AP143" i="16"/>
  <c r="AP21" i="16"/>
  <c r="AP40" i="16"/>
  <c r="AP217" i="16"/>
  <c r="AP55" i="16"/>
  <c r="AP82" i="16"/>
  <c r="AP175" i="16"/>
  <c r="AP177" i="16"/>
  <c r="AP47" i="16"/>
  <c r="AP66" i="16"/>
  <c r="AP197" i="16"/>
  <c r="AP133" i="16"/>
  <c r="AP144" i="16"/>
  <c r="AP87" i="16"/>
  <c r="AP119" i="16"/>
  <c r="AP59" i="16"/>
  <c r="AP102" i="16"/>
  <c r="AP113" i="16"/>
  <c r="AP72" i="16"/>
  <c r="AP188" i="16"/>
  <c r="AP187" i="16"/>
  <c r="AP60" i="16"/>
  <c r="AP34" i="16"/>
  <c r="AP147" i="16"/>
  <c r="AP80" i="16"/>
  <c r="AP58" i="16"/>
  <c r="AP103" i="16"/>
  <c r="AP100" i="16"/>
  <c r="AP176" i="16"/>
  <c r="AP180" i="16"/>
  <c r="AP216" i="16"/>
  <c r="AP182" i="16"/>
  <c r="AP91" i="16"/>
  <c r="AP220" i="16"/>
  <c r="AP154" i="16"/>
  <c r="AP207" i="16"/>
  <c r="AP117" i="16"/>
  <c r="AP130" i="16"/>
  <c r="AP168" i="16"/>
  <c r="AP41" i="16"/>
  <c r="AP61" i="16"/>
  <c r="AP183" i="16"/>
  <c r="AP167" i="16"/>
  <c r="AP83" i="16"/>
  <c r="AP184" i="16"/>
  <c r="AP112" i="16"/>
  <c r="AP138" i="16"/>
  <c r="AP153" i="16"/>
  <c r="AP104" i="16"/>
  <c r="AP43" i="16"/>
  <c r="AP193" i="16"/>
  <c r="AP54" i="16"/>
  <c r="AP142" i="16"/>
  <c r="AP164" i="16"/>
  <c r="AP69" i="16"/>
  <c r="AP31" i="16"/>
  <c r="AP201" i="16"/>
  <c r="AP19" i="16"/>
  <c r="AP67" i="16"/>
  <c r="AP124" i="16"/>
  <c r="AP45" i="16"/>
  <c r="AP120" i="16"/>
  <c r="AP121" i="16"/>
  <c r="AP189" i="16"/>
  <c r="AP178" i="16"/>
  <c r="AP118" i="16"/>
  <c r="AP128" i="16"/>
  <c r="AP205" i="16"/>
  <c r="AP57" i="16"/>
  <c r="AP32" i="16"/>
  <c r="AP70" i="16"/>
  <c r="AP74" i="16"/>
  <c r="AP192" i="16"/>
  <c r="AP131" i="16"/>
  <c r="AP169" i="16"/>
  <c r="AP78" i="16"/>
  <c r="AP63" i="16"/>
  <c r="AP206" i="16"/>
  <c r="AP49" i="16"/>
  <c r="AP196" i="16"/>
  <c r="AP199" i="16"/>
  <c r="AP71" i="16"/>
  <c r="AP127" i="16"/>
  <c r="AP132" i="16"/>
  <c r="AP28" i="16"/>
  <c r="AP65" i="16"/>
  <c r="AP146" i="16"/>
  <c r="AP81" i="16"/>
  <c r="AP48" i="16"/>
  <c r="AP50" i="16"/>
  <c r="AP17" i="16"/>
  <c r="AP195" i="16"/>
  <c r="AP15" i="16"/>
  <c r="AP109" i="16"/>
  <c r="AP24" i="16"/>
  <c r="AP218" i="16"/>
  <c r="AP36" i="16"/>
  <c r="AP137" i="16"/>
  <c r="AP223" i="16"/>
  <c r="AP161" i="16"/>
  <c r="AP76" i="16"/>
  <c r="AP92" i="16"/>
  <c r="AP162" i="16"/>
  <c r="AP84" i="16"/>
  <c r="AP46" i="16"/>
  <c r="AP90" i="16"/>
  <c r="AP159" i="16"/>
  <c r="AP111" i="16"/>
  <c r="AP88" i="16"/>
  <c r="AP93" i="16"/>
  <c r="AP29" i="16"/>
  <c r="AP198" i="16"/>
  <c r="AP155" i="16"/>
  <c r="AP174" i="16"/>
  <c r="AP64" i="16"/>
  <c r="AP75" i="16"/>
  <c r="AP56" i="16"/>
  <c r="AP79" i="16"/>
  <c r="AP20" i="16"/>
  <c r="AP224" i="16"/>
  <c r="AP114" i="16"/>
  <c r="AP222" i="16"/>
  <c r="AP219" i="16"/>
  <c r="AP212" i="16"/>
  <c r="AP122" i="16"/>
  <c r="AP148" i="16"/>
  <c r="AP116" i="16"/>
  <c r="AP33" i="16"/>
  <c r="AP179" i="16"/>
  <c r="AP165" i="16"/>
  <c r="AP110" i="16"/>
  <c r="AP101" i="16"/>
  <c r="AP141" i="16"/>
  <c r="AP202" i="16"/>
  <c r="AP185" i="16"/>
  <c r="AP73" i="16"/>
  <c r="AP77" i="16"/>
  <c r="AP149" i="16"/>
  <c r="AP68" i="16"/>
  <c r="AP13" i="16"/>
  <c r="AQ13" i="16"/>
  <c r="AP210" i="16"/>
  <c r="AP221" i="16"/>
  <c r="AP89" i="16"/>
  <c r="AD31" i="16"/>
  <c r="AD86" i="16"/>
  <c r="AD75" i="16"/>
  <c r="AD44" i="16"/>
  <c r="AD168" i="16"/>
  <c r="AD189" i="16"/>
  <c r="AD195" i="16"/>
  <c r="AD65" i="16"/>
  <c r="AD138" i="16"/>
  <c r="AD223" i="16"/>
  <c r="AD104" i="16"/>
  <c r="AD21" i="16"/>
  <c r="AD193" i="16"/>
  <c r="AD178" i="16"/>
  <c r="AD115" i="16"/>
  <c r="AD76" i="16"/>
  <c r="AD144" i="16"/>
  <c r="AD169" i="16"/>
  <c r="AD85" i="16"/>
  <c r="AD175" i="16"/>
  <c r="AD224" i="16"/>
  <c r="AD49" i="16"/>
  <c r="AD72" i="16"/>
  <c r="AD109" i="16"/>
  <c r="AD71" i="16"/>
  <c r="AD219" i="16"/>
  <c r="AD111" i="16"/>
  <c r="AD218" i="16"/>
  <c r="AD46" i="16"/>
  <c r="AD28" i="16"/>
  <c r="AD82" i="16"/>
  <c r="AD19" i="16"/>
  <c r="AD60" i="16"/>
  <c r="AD167" i="16"/>
  <c r="AD57" i="16"/>
  <c r="AD32" i="16"/>
  <c r="AD62" i="16"/>
  <c r="AD185" i="16"/>
  <c r="AD112" i="16"/>
  <c r="AD17" i="16"/>
  <c r="AD77" i="16"/>
  <c r="AD206" i="16"/>
  <c r="AD196" i="16"/>
  <c r="AD103" i="16"/>
  <c r="AD20" i="16"/>
  <c r="AD81" i="16"/>
  <c r="AD113" i="16"/>
  <c r="AD16" i="16"/>
  <c r="AD130" i="16"/>
  <c r="AD45" i="16"/>
  <c r="AD148" i="16"/>
  <c r="AD47" i="16"/>
  <c r="AD90" i="16"/>
  <c r="AD59" i="16"/>
  <c r="AD89" i="16"/>
  <c r="AD188" i="16"/>
  <c r="AD208" i="16"/>
  <c r="AD50" i="16"/>
  <c r="AD74" i="16"/>
  <c r="AD197" i="16"/>
  <c r="AD124" i="16"/>
  <c r="AD14" i="16"/>
  <c r="AD61" i="16"/>
  <c r="AD204" i="16"/>
  <c r="AD56" i="16"/>
  <c r="AD173" i="16"/>
  <c r="AD183" i="16"/>
  <c r="AD165" i="16"/>
  <c r="AD198" i="16"/>
  <c r="AD179" i="16"/>
  <c r="AD141" i="16"/>
  <c r="AD84" i="16"/>
  <c r="AD210" i="16"/>
  <c r="AD153" i="16"/>
  <c r="AD116" i="16"/>
  <c r="AD114" i="16"/>
  <c r="AD140" i="16"/>
  <c r="AD192" i="16"/>
  <c r="AD80" i="16"/>
  <c r="AD93" i="16"/>
  <c r="AD182" i="16"/>
  <c r="AD220" i="16"/>
  <c r="AD48" i="16"/>
  <c r="AD163" i="16"/>
  <c r="AD143" i="16"/>
  <c r="AD127" i="16"/>
  <c r="AD68" i="16"/>
  <c r="AD164" i="16"/>
  <c r="AD22" i="16"/>
  <c r="AD120" i="16"/>
  <c r="AD92" i="16"/>
  <c r="AD29" i="16"/>
  <c r="AD18" i="16"/>
  <c r="AD122" i="16"/>
  <c r="AD142" i="16"/>
  <c r="AD146" i="16"/>
  <c r="AD211" i="16"/>
  <c r="AD118" i="16"/>
  <c r="AD181" i="16"/>
  <c r="AD41" i="16"/>
  <c r="AD88" i="16"/>
  <c r="AD101" i="16"/>
  <c r="AD66" i="16"/>
  <c r="AD30" i="16"/>
  <c r="AD128" i="16"/>
  <c r="AD73" i="16"/>
  <c r="AD162" i="16"/>
  <c r="AD149" i="16"/>
  <c r="AD105" i="16"/>
  <c r="AD191" i="16"/>
  <c r="AD33" i="16"/>
  <c r="AD145" i="16"/>
  <c r="AD121" i="16"/>
  <c r="AD78" i="16"/>
  <c r="AD34" i="16"/>
  <c r="AD139" i="16"/>
  <c r="AD43" i="16"/>
  <c r="AD177" i="16"/>
  <c r="AD221" i="16"/>
  <c r="AD129" i="16"/>
  <c r="AD15" i="16"/>
  <c r="AD100" i="16"/>
  <c r="AD110" i="16"/>
  <c r="AD126" i="16"/>
  <c r="AD91" i="16"/>
  <c r="AD117" i="16"/>
  <c r="AD119" i="16"/>
  <c r="AD23" i="16"/>
  <c r="AD123" i="16"/>
  <c r="AD212" i="16"/>
  <c r="AD161" i="16"/>
  <c r="AD202" i="16"/>
  <c r="AD217" i="16"/>
  <c r="AD24" i="16"/>
  <c r="AD187" i="16"/>
  <c r="AD102" i="16"/>
  <c r="AD83" i="16"/>
  <c r="AD147" i="16"/>
  <c r="AD69" i="16"/>
  <c r="AD194" i="16"/>
  <c r="AD40" i="16"/>
  <c r="AD200" i="16"/>
  <c r="AD79" i="16"/>
  <c r="AD137" i="16"/>
  <c r="AD160" i="16"/>
  <c r="AD216" i="16"/>
  <c r="AD222" i="16"/>
  <c r="AD199" i="16"/>
  <c r="AD54" i="16"/>
  <c r="AD133" i="16"/>
  <c r="AD36" i="16"/>
  <c r="AD63" i="16"/>
  <c r="AD190" i="16"/>
  <c r="AD176" i="16"/>
  <c r="AD55" i="16"/>
  <c r="AD155" i="16"/>
  <c r="AD207" i="16"/>
  <c r="AD87" i="16"/>
  <c r="AD132" i="16"/>
  <c r="AD184" i="16"/>
  <c r="AD166" i="16"/>
  <c r="AD58" i="16"/>
  <c r="AD209" i="16"/>
  <c r="AD159" i="16"/>
  <c r="AD70" i="16"/>
  <c r="AD180" i="16"/>
  <c r="AD35" i="16"/>
  <c r="AD42" i="16"/>
  <c r="AD67" i="16"/>
  <c r="AD64" i="16"/>
  <c r="AD154" i="16"/>
  <c r="AD125" i="16"/>
  <c r="AD201" i="16"/>
  <c r="AD174" i="16"/>
  <c r="AD205" i="16"/>
  <c r="AD131" i="16"/>
  <c r="AD13" i="16"/>
  <c r="R153" i="16"/>
  <c r="R185" i="16"/>
  <c r="R121" i="16"/>
  <c r="R141" i="16"/>
  <c r="R119" i="16"/>
  <c r="R63" i="16"/>
  <c r="R110" i="16"/>
  <c r="R54" i="16"/>
  <c r="R196" i="16"/>
  <c r="R224" i="16"/>
  <c r="R61" i="16"/>
  <c r="R49" i="16"/>
  <c r="R50" i="16"/>
  <c r="R184" i="16"/>
  <c r="R44" i="16"/>
  <c r="R78" i="16"/>
  <c r="R114" i="16"/>
  <c r="R181" i="16"/>
  <c r="R23" i="16"/>
  <c r="R22" i="16"/>
  <c r="R85" i="16"/>
  <c r="R183" i="16"/>
  <c r="R18" i="16"/>
  <c r="R14" i="16"/>
  <c r="R192" i="16"/>
  <c r="R74" i="16"/>
  <c r="R167" i="16"/>
  <c r="R75" i="16"/>
  <c r="R130" i="16"/>
  <c r="R86" i="16"/>
  <c r="R188" i="16"/>
  <c r="R79" i="16"/>
  <c r="R56" i="16"/>
  <c r="R82" i="16"/>
  <c r="R122" i="16"/>
  <c r="R117" i="16"/>
  <c r="R189" i="16"/>
  <c r="R131" i="16"/>
  <c r="R179" i="16"/>
  <c r="R200" i="16"/>
  <c r="R197" i="16"/>
  <c r="R40" i="16"/>
  <c r="R83" i="16"/>
  <c r="R101" i="16"/>
  <c r="R219" i="16"/>
  <c r="R191" i="16"/>
  <c r="R91" i="16"/>
  <c r="R15" i="16"/>
  <c r="R102" i="16"/>
  <c r="R87" i="16"/>
  <c r="R144" i="16"/>
  <c r="R92" i="16"/>
  <c r="R113" i="16"/>
  <c r="R68" i="16"/>
  <c r="R142" i="16"/>
  <c r="R162" i="16"/>
  <c r="R129" i="16"/>
  <c r="R89" i="16"/>
  <c r="R146" i="16"/>
  <c r="R204" i="16"/>
  <c r="R209" i="16"/>
  <c r="R203" i="16"/>
  <c r="R47" i="16"/>
  <c r="R168" i="16"/>
  <c r="R115" i="16"/>
  <c r="R202" i="16"/>
  <c r="R35" i="16"/>
  <c r="R137" i="16"/>
  <c r="R31" i="16"/>
  <c r="R71" i="16"/>
  <c r="R206" i="16"/>
  <c r="R178" i="16"/>
  <c r="R36" i="16"/>
  <c r="R128" i="16"/>
  <c r="R105" i="16"/>
  <c r="R198" i="16"/>
  <c r="R34" i="16"/>
  <c r="R143" i="16"/>
  <c r="R72" i="16"/>
  <c r="R148" i="16"/>
  <c r="R176" i="16"/>
  <c r="R212" i="16"/>
  <c r="R20" i="16"/>
  <c r="R30" i="16"/>
  <c r="R166" i="16"/>
  <c r="R88" i="16"/>
  <c r="R190" i="16"/>
  <c r="R66" i="16"/>
  <c r="R207" i="16"/>
  <c r="R41" i="16"/>
  <c r="R169" i="16"/>
  <c r="R29" i="16"/>
  <c r="R62" i="16"/>
  <c r="R73" i="16"/>
  <c r="R123" i="16"/>
  <c r="R58" i="16"/>
  <c r="R164" i="16"/>
  <c r="R221" i="16"/>
  <c r="R155" i="16"/>
  <c r="R217" i="16"/>
  <c r="R222" i="16"/>
  <c r="R60" i="16"/>
  <c r="R124" i="16"/>
  <c r="R182" i="16"/>
  <c r="R160" i="16"/>
  <c r="R216" i="16"/>
  <c r="R163" i="16"/>
  <c r="R139" i="16"/>
  <c r="R57" i="16"/>
  <c r="R125" i="16"/>
  <c r="R48" i="16"/>
  <c r="R42" i="16"/>
  <c r="R46" i="16"/>
  <c r="R120" i="16"/>
  <c r="R161" i="16"/>
  <c r="R90" i="16"/>
  <c r="R67" i="16"/>
  <c r="R126" i="16"/>
  <c r="R147" i="16"/>
  <c r="R159" i="16"/>
  <c r="R223" i="16"/>
  <c r="R138" i="16"/>
  <c r="R201" i="16"/>
  <c r="R118" i="16"/>
  <c r="R19" i="16"/>
  <c r="R81" i="16"/>
  <c r="R133" i="16"/>
  <c r="R70" i="16"/>
  <c r="R180" i="16"/>
  <c r="R220" i="16"/>
  <c r="R175" i="16"/>
  <c r="R174" i="16"/>
  <c r="R205" i="16"/>
  <c r="R43" i="16"/>
  <c r="R154" i="16"/>
  <c r="R55" i="16"/>
  <c r="R127" i="16"/>
  <c r="R64" i="16"/>
  <c r="R173" i="16"/>
  <c r="R104" i="16"/>
  <c r="R116" i="16"/>
  <c r="R76" i="16"/>
  <c r="R177" i="16"/>
  <c r="R199" i="16"/>
  <c r="R16" i="16"/>
  <c r="R218" i="16"/>
  <c r="R210" i="16"/>
  <c r="R132" i="16"/>
  <c r="R59" i="16"/>
  <c r="R111" i="16"/>
  <c r="R145" i="16"/>
  <c r="R193" i="16"/>
  <c r="R93" i="16"/>
  <c r="R17" i="16"/>
  <c r="R187" i="16"/>
  <c r="R24" i="16"/>
  <c r="R80" i="16"/>
  <c r="R69" i="16"/>
  <c r="R77" i="16"/>
  <c r="R109" i="16"/>
  <c r="R211" i="16"/>
  <c r="R84" i="16"/>
  <c r="R194" i="16"/>
  <c r="R33" i="16"/>
  <c r="R208" i="16"/>
  <c r="R28" i="16"/>
  <c r="R45" i="16"/>
  <c r="R186" i="16"/>
  <c r="R21" i="16"/>
  <c r="R100" i="16"/>
  <c r="R140" i="16"/>
  <c r="R195" i="16"/>
  <c r="R149" i="16"/>
  <c r="R32" i="16"/>
  <c r="R112" i="16"/>
  <c r="R165" i="16"/>
  <c r="R65" i="16"/>
  <c r="R13" i="16"/>
  <c r="S13" i="16"/>
  <c r="CP150" i="16"/>
  <c r="CQ150" i="16" s="1"/>
  <c r="CR150" i="16" s="1"/>
  <c r="CT150" i="16" s="1"/>
  <c r="CP97" i="16"/>
  <c r="CQ97" i="16" s="1"/>
  <c r="CR97" i="16" s="1"/>
  <c r="CT97" i="16" s="1"/>
  <c r="AY25" i="16"/>
  <c r="CP156" i="16"/>
  <c r="CQ156" i="16" s="1"/>
  <c r="CR156" i="16" s="1"/>
  <c r="CT156" i="16" s="1"/>
  <c r="AA94" i="16"/>
  <c r="O150" i="16"/>
  <c r="CP37" i="16"/>
  <c r="CQ37" i="16" s="1"/>
  <c r="AA97" i="16"/>
  <c r="AA213" i="16"/>
  <c r="O213" i="16"/>
  <c r="AM150" i="16"/>
  <c r="CP134" i="16"/>
  <c r="CQ134" i="16" s="1"/>
  <c r="CR134" i="16" s="1"/>
  <c r="CT134" i="16" s="1"/>
  <c r="CP213" i="16"/>
  <c r="CQ213" i="16" s="1"/>
  <c r="AG213" i="16"/>
  <c r="AA134" i="16"/>
  <c r="CP106" i="16"/>
  <c r="CQ106" i="16" s="1"/>
  <c r="CR106" i="16" s="1"/>
  <c r="CT106" i="16" s="1"/>
  <c r="AA156" i="16"/>
  <c r="CP170" i="16"/>
  <c r="CQ170" i="16" s="1"/>
  <c r="CR170" i="16" s="1"/>
  <c r="CT170" i="16" s="1"/>
  <c r="CP94" i="16"/>
  <c r="CQ94" i="16" s="1"/>
  <c r="AA106" i="16"/>
  <c r="O94" i="16"/>
  <c r="AA37" i="16"/>
  <c r="AA51" i="16"/>
  <c r="U213" i="16"/>
  <c r="I25" i="16"/>
  <c r="O134" i="16"/>
  <c r="AA25" i="16"/>
  <c r="CP51" i="16"/>
  <c r="CQ51" i="16" s="1"/>
  <c r="CP25" i="16"/>
  <c r="CQ25" i="16" s="1"/>
  <c r="D213" i="16"/>
  <c r="P150" i="16"/>
  <c r="P213" i="16"/>
  <c r="H213" i="16"/>
  <c r="AH37" i="16"/>
  <c r="H150" i="16"/>
  <c r="AB51" i="16"/>
  <c r="AC51" i="16" s="1"/>
  <c r="AE51" i="16" s="1"/>
  <c r="P94" i="16"/>
  <c r="F213" i="16"/>
  <c r="F94" i="16"/>
  <c r="P134" i="16"/>
  <c r="AN170" i="16"/>
  <c r="AO170" i="16" s="1"/>
  <c r="AQ170" i="16" s="1"/>
  <c r="F134" i="16"/>
  <c r="V213" i="16"/>
  <c r="AH213" i="16"/>
  <c r="AO213" i="16" s="1"/>
  <c r="AQ213" i="16" s="1"/>
  <c r="F156" i="16"/>
  <c r="Q156" i="16" s="1"/>
  <c r="H106" i="16"/>
  <c r="Q106" i="16" s="1"/>
  <c r="J25" i="16"/>
  <c r="Q25" i="16" s="1"/>
  <c r="AB156" i="16"/>
  <c r="AB150" i="16"/>
  <c r="AN134" i="16"/>
  <c r="AO134" i="16" s="1"/>
  <c r="AQ134" i="16" s="1"/>
  <c r="D134" i="16"/>
  <c r="D150" i="16"/>
  <c r="AZ25" i="16"/>
  <c r="AB37" i="16"/>
  <c r="AN150" i="16"/>
  <c r="AO150" i="16" s="1"/>
  <c r="AQ150" i="16" s="1"/>
  <c r="D94" i="16"/>
  <c r="AB25" i="16"/>
  <c r="AB106" i="16"/>
  <c r="AB97" i="16"/>
  <c r="AC97" i="16" s="1"/>
  <c r="AE97" i="16" s="1"/>
  <c r="AB134" i="16"/>
  <c r="AB94" i="16"/>
  <c r="DE25" i="16"/>
  <c r="AB213" i="16"/>
  <c r="DI37" i="16"/>
  <c r="DE37" i="16"/>
  <c r="AV25" i="16"/>
  <c r="EN89" i="16" l="1"/>
  <c r="EN122" i="16"/>
  <c r="EN82" i="16"/>
  <c r="EN188" i="16"/>
  <c r="EN160" i="16"/>
  <c r="EN161" i="16"/>
  <c r="EN207" i="16"/>
  <c r="EN219" i="16"/>
  <c r="EN204" i="16"/>
  <c r="EN55" i="16"/>
  <c r="EN60" i="16"/>
  <c r="EN209" i="16"/>
  <c r="EN91" i="16"/>
  <c r="EN31" i="16"/>
  <c r="EN127" i="16"/>
  <c r="EN59" i="16"/>
  <c r="EN149" i="16"/>
  <c r="EN21" i="16"/>
  <c r="EN175" i="16"/>
  <c r="EN54" i="16"/>
  <c r="EN138" i="16"/>
  <c r="EN14" i="16"/>
  <c r="EN191" i="16"/>
  <c r="EN42" i="16"/>
  <c r="EM124" i="16"/>
  <c r="EL124" i="16" s="1"/>
  <c r="EM204" i="16"/>
  <c r="EL204" i="16" s="1"/>
  <c r="EM195" i="16"/>
  <c r="EL195" i="16" s="1"/>
  <c r="EM85" i="16"/>
  <c r="EL85" i="16" s="1"/>
  <c r="EM122" i="16"/>
  <c r="EL122" i="16" s="1"/>
  <c r="EM55" i="16"/>
  <c r="EL55" i="16" s="1"/>
  <c r="EM178" i="16"/>
  <c r="EL178" i="16" s="1"/>
  <c r="EM175" i="16"/>
  <c r="EL175" i="16" s="1"/>
  <c r="EM77" i="16"/>
  <c r="EL77" i="16" s="1"/>
  <c r="EM205" i="16"/>
  <c r="EL205" i="16" s="1"/>
  <c r="EM74" i="16"/>
  <c r="EL74" i="16" s="1"/>
  <c r="EM193" i="16"/>
  <c r="EL193" i="16" s="1"/>
  <c r="S151" i="16"/>
  <c r="EM151" i="16"/>
  <c r="EL151" i="16" s="1"/>
  <c r="S95" i="16"/>
  <c r="EM95" i="16"/>
  <c r="EL95" i="16" s="1"/>
  <c r="EM127" i="16"/>
  <c r="EL127" i="16" s="1"/>
  <c r="EM42" i="16"/>
  <c r="EL42" i="16" s="1"/>
  <c r="EM172" i="16"/>
  <c r="EL172" i="16" s="1"/>
  <c r="EM121" i="16"/>
  <c r="EL121" i="16" s="1"/>
  <c r="EM35" i="16"/>
  <c r="EL35" i="16" s="1"/>
  <c r="EM23" i="16"/>
  <c r="EL23" i="16" s="1"/>
  <c r="EM46" i="16"/>
  <c r="EL46" i="16" s="1"/>
  <c r="EM186" i="16"/>
  <c r="EL186" i="16" s="1"/>
  <c r="CS207" i="16"/>
  <c r="EM18" i="16"/>
  <c r="EL18" i="16" s="1"/>
  <c r="EM116" i="16"/>
  <c r="EL116" i="16" s="1"/>
  <c r="EM162" i="16"/>
  <c r="EL162" i="16" s="1"/>
  <c r="EM87" i="16"/>
  <c r="EL87" i="16" s="1"/>
  <c r="EM220" i="16"/>
  <c r="EL220" i="16" s="1"/>
  <c r="EM182" i="16"/>
  <c r="EL182" i="16" s="1"/>
  <c r="EM89" i="16"/>
  <c r="EL89" i="16" s="1"/>
  <c r="EM59" i="16"/>
  <c r="EL59" i="16" s="1"/>
  <c r="EM104" i="16"/>
  <c r="EL104" i="16" s="1"/>
  <c r="EM69" i="16"/>
  <c r="EL69" i="16" s="1"/>
  <c r="EM93" i="16"/>
  <c r="EL93" i="16" s="1"/>
  <c r="EM184" i="16"/>
  <c r="EL184" i="16" s="1"/>
  <c r="EM91" i="16"/>
  <c r="EL91" i="16" s="1"/>
  <c r="EM152" i="16"/>
  <c r="EL152" i="16" s="1"/>
  <c r="EM209" i="16"/>
  <c r="EL209" i="16" s="1"/>
  <c r="EM33" i="16"/>
  <c r="EL33" i="16" s="1"/>
  <c r="EM201" i="16"/>
  <c r="EL201" i="16" s="1"/>
  <c r="EM14" i="16"/>
  <c r="EL14" i="16" s="1"/>
  <c r="EM112" i="16"/>
  <c r="EL112" i="16" s="1"/>
  <c r="EM21" i="16"/>
  <c r="EL21" i="16" s="1"/>
  <c r="EM54" i="16"/>
  <c r="EL54" i="16" s="1"/>
  <c r="EM208" i="16"/>
  <c r="EL208" i="16" s="1"/>
  <c r="EM103" i="16"/>
  <c r="EL103" i="16" s="1"/>
  <c r="EM222" i="16"/>
  <c r="EL222" i="16" s="1"/>
  <c r="EM188" i="16"/>
  <c r="EL188" i="16" s="1"/>
  <c r="EM17" i="16"/>
  <c r="EL17" i="16" s="1"/>
  <c r="EM70" i="16"/>
  <c r="EL70" i="16" s="1"/>
  <c r="EM78" i="16"/>
  <c r="EL78" i="16" s="1"/>
  <c r="EM161" i="16"/>
  <c r="EL161" i="16" s="1"/>
  <c r="EM16" i="16"/>
  <c r="EL16" i="16" s="1"/>
  <c r="EM141" i="16"/>
  <c r="EL141" i="16" s="1"/>
  <c r="EM160" i="16"/>
  <c r="EL160" i="16" s="1"/>
  <c r="EM132" i="16"/>
  <c r="EL132" i="16" s="1"/>
  <c r="EM90" i="16"/>
  <c r="EL90" i="16" s="1"/>
  <c r="EM223" i="16"/>
  <c r="EL223" i="16" s="1"/>
  <c r="EM191" i="16"/>
  <c r="EL191" i="16" s="1"/>
  <c r="EM138" i="16"/>
  <c r="EL138" i="16" s="1"/>
  <c r="EM136" i="16"/>
  <c r="EL136" i="16" s="1"/>
  <c r="EM190" i="16"/>
  <c r="EL190" i="16" s="1"/>
  <c r="EM155" i="16"/>
  <c r="EL155" i="16" s="1"/>
  <c r="EM199" i="16"/>
  <c r="EL199" i="16" s="1"/>
  <c r="EN116" i="16"/>
  <c r="EM47" i="16"/>
  <c r="EL47" i="16" s="1"/>
  <c r="EM180" i="16"/>
  <c r="EL180" i="16" s="1"/>
  <c r="EM147" i="16"/>
  <c r="EL147" i="16" s="1"/>
  <c r="EM181" i="16"/>
  <c r="EL181" i="16" s="1"/>
  <c r="EM148" i="16"/>
  <c r="EL148" i="16" s="1"/>
  <c r="EM34" i="16"/>
  <c r="EL34" i="16" s="1"/>
  <c r="EM60" i="16"/>
  <c r="EL60" i="16" s="1"/>
  <c r="S214" i="16"/>
  <c r="EM214" i="16"/>
  <c r="EL214" i="16" s="1"/>
  <c r="EN78" i="16"/>
  <c r="EM145" i="16"/>
  <c r="EL145" i="16" s="1"/>
  <c r="EM207" i="16"/>
  <c r="EL207" i="16" s="1"/>
  <c r="EM31" i="16"/>
  <c r="EL31" i="16" s="1"/>
  <c r="EM75" i="16"/>
  <c r="EL75" i="16" s="1"/>
  <c r="EM166" i="16"/>
  <c r="EL166" i="16" s="1"/>
  <c r="EM219" i="16"/>
  <c r="EL219" i="16" s="1"/>
  <c r="EM22" i="16"/>
  <c r="EL22" i="16" s="1"/>
  <c r="EM123" i="16"/>
  <c r="EL123" i="16" s="1"/>
  <c r="EM30" i="16"/>
  <c r="EL30" i="16" s="1"/>
  <c r="EN17" i="16"/>
  <c r="S135" i="16"/>
  <c r="EM135" i="16"/>
  <c r="EL135" i="16" s="1"/>
  <c r="EM217" i="16"/>
  <c r="EL217" i="16" s="1"/>
  <c r="EM164" i="16"/>
  <c r="EL164" i="16" s="1"/>
  <c r="EM212" i="16"/>
  <c r="EL212" i="16" s="1"/>
  <c r="EM196" i="16"/>
  <c r="EL196" i="16" s="1"/>
  <c r="EM125" i="16"/>
  <c r="EL125" i="16" s="1"/>
  <c r="EM28" i="16"/>
  <c r="EL28" i="16" s="1"/>
  <c r="EM203" i="16"/>
  <c r="EL203" i="16" s="1"/>
  <c r="EM149" i="16"/>
  <c r="EL149" i="16" s="1"/>
  <c r="EM224" i="16"/>
  <c r="EL224" i="16" s="1"/>
  <c r="EM82" i="16"/>
  <c r="EL82" i="16" s="1"/>
  <c r="EM128" i="16"/>
  <c r="EL128" i="16" s="1"/>
  <c r="EM61" i="16"/>
  <c r="EL61" i="16" s="1"/>
  <c r="S25" i="16"/>
  <c r="S106" i="16"/>
  <c r="S156" i="16"/>
  <c r="S170" i="16"/>
  <c r="S97" i="16"/>
  <c r="S37" i="16"/>
  <c r="S51" i="16"/>
  <c r="AP156" i="16"/>
  <c r="BB106" i="16"/>
  <c r="EN155" i="16"/>
  <c r="EN34" i="16"/>
  <c r="EN184" i="16"/>
  <c r="EN104" i="16"/>
  <c r="EN145" i="16"/>
  <c r="CS155" i="16"/>
  <c r="EN208" i="16"/>
  <c r="EN112" i="16"/>
  <c r="EN195" i="16"/>
  <c r="EN61" i="16"/>
  <c r="EN182" i="16"/>
  <c r="EN124" i="16"/>
  <c r="EN22" i="16"/>
  <c r="EN93" i="16"/>
  <c r="EN193" i="16"/>
  <c r="EN18" i="16"/>
  <c r="EN74" i="16"/>
  <c r="EN30" i="16"/>
  <c r="EN166" i="16"/>
  <c r="EN128" i="16"/>
  <c r="CS35" i="16"/>
  <c r="EN217" i="16"/>
  <c r="EN90" i="16"/>
  <c r="EN148" i="16"/>
  <c r="EN190" i="16"/>
  <c r="CS191" i="16"/>
  <c r="CS223" i="16"/>
  <c r="EN132" i="16"/>
  <c r="EN125" i="16"/>
  <c r="EN178" i="16"/>
  <c r="EN35" i="16"/>
  <c r="EN85" i="16"/>
  <c r="CS18" i="16"/>
  <c r="EN223" i="16"/>
  <c r="CS217" i="16"/>
  <c r="EN181" i="16"/>
  <c r="EN201" i="16"/>
  <c r="EN147" i="16"/>
  <c r="CS91" i="16"/>
  <c r="CS87" i="16"/>
  <c r="AP94" i="16"/>
  <c r="EN33" i="16"/>
  <c r="CS46" i="16"/>
  <c r="CS209" i="16"/>
  <c r="CS124" i="16"/>
  <c r="CS14" i="16"/>
  <c r="CS82" i="16"/>
  <c r="CS123" i="16"/>
  <c r="EN180" i="16"/>
  <c r="AP106" i="16"/>
  <c r="EN47" i="16"/>
  <c r="EN224" i="16"/>
  <c r="EN77" i="16"/>
  <c r="EN220" i="16"/>
  <c r="BB150" i="16"/>
  <c r="CS22" i="16"/>
  <c r="CS34" i="16"/>
  <c r="EN203" i="16"/>
  <c r="CS125" i="16"/>
  <c r="CS21" i="16"/>
  <c r="CS148" i="16"/>
  <c r="EN212" i="16"/>
  <c r="CS220" i="16"/>
  <c r="CS85" i="16"/>
  <c r="CS145" i="16"/>
  <c r="CS138" i="16"/>
  <c r="EN28" i="16"/>
  <c r="EN123" i="16"/>
  <c r="CS203" i="16"/>
  <c r="CS147" i="16"/>
  <c r="CS112" i="16"/>
  <c r="EN222" i="16"/>
  <c r="EN87" i="16"/>
  <c r="EN69" i="16"/>
  <c r="EN46" i="16"/>
  <c r="CS166" i="16"/>
  <c r="CS33" i="16"/>
  <c r="EN70" i="16"/>
  <c r="BB170" i="16"/>
  <c r="CS205" i="16"/>
  <c r="CS75" i="16"/>
  <c r="CS193" i="16"/>
  <c r="CS16" i="16"/>
  <c r="CS127" i="16"/>
  <c r="CS132" i="16"/>
  <c r="CS190" i="16"/>
  <c r="CS204" i="16"/>
  <c r="CS103" i="16"/>
  <c r="EN162" i="16"/>
  <c r="EN141" i="16"/>
  <c r="EN103" i="16"/>
  <c r="EN205" i="16"/>
  <c r="CS186" i="16"/>
  <c r="CS181" i="16"/>
  <c r="CS161" i="16"/>
  <c r="CS162" i="16"/>
  <c r="CS180" i="16"/>
  <c r="CS184" i="16"/>
  <c r="CS90" i="16"/>
  <c r="CS175" i="16"/>
  <c r="CS222" i="16"/>
  <c r="CS30" i="16"/>
  <c r="CS28" i="16"/>
  <c r="CS208" i="16"/>
  <c r="EN121" i="16"/>
  <c r="EN75" i="16"/>
  <c r="CS122" i="16"/>
  <c r="CS61" i="16"/>
  <c r="CS70" i="16"/>
  <c r="CS219" i="16"/>
  <c r="CS74" i="16"/>
  <c r="CS47" i="16"/>
  <c r="CS77" i="16"/>
  <c r="CS23" i="16"/>
  <c r="CS42" i="16"/>
  <c r="EN23" i="16"/>
  <c r="EN16" i="16"/>
  <c r="EN186" i="16"/>
  <c r="CS224" i="16"/>
  <c r="CS17" i="16"/>
  <c r="CS116" i="16"/>
  <c r="CS78" i="16"/>
  <c r="CS59" i="16"/>
  <c r="CS31" i="16"/>
  <c r="CS54" i="16"/>
  <c r="CS60" i="16"/>
  <c r="CS128" i="16"/>
  <c r="CS164" i="16"/>
  <c r="CS195" i="16"/>
  <c r="CS69" i="16"/>
  <c r="CS196" i="16"/>
  <c r="CS199" i="16"/>
  <c r="CS212" i="16"/>
  <c r="EN196" i="16"/>
  <c r="EN199" i="16"/>
  <c r="EN164" i="16"/>
  <c r="CS201" i="16"/>
  <c r="CS89" i="16"/>
  <c r="CS104" i="16"/>
  <c r="CS149" i="16"/>
  <c r="CS93" i="16"/>
  <c r="CS160" i="16"/>
  <c r="CS182" i="16"/>
  <c r="CS55" i="16"/>
  <c r="CS121" i="16"/>
  <c r="CS13" i="16"/>
  <c r="CT13" i="16"/>
  <c r="CS141" i="16"/>
  <c r="CS188" i="16"/>
  <c r="CS178" i="16"/>
  <c r="BB94" i="16"/>
  <c r="AP97" i="16"/>
  <c r="BB213" i="16"/>
  <c r="BB97" i="16"/>
  <c r="BA25" i="16"/>
  <c r="BC25" i="16" s="1"/>
  <c r="BY213" i="16"/>
  <c r="BY94" i="16"/>
  <c r="BY106" i="16"/>
  <c r="BY156" i="16"/>
  <c r="BY150" i="16"/>
  <c r="BB134" i="16"/>
  <c r="BY51" i="16"/>
  <c r="BY170" i="16"/>
  <c r="BY97" i="16"/>
  <c r="CA97" i="16" s="1"/>
  <c r="BY25" i="16"/>
  <c r="BY134" i="16"/>
  <c r="BY37" i="16"/>
  <c r="BB51" i="16"/>
  <c r="BB156" i="16"/>
  <c r="AP51" i="16"/>
  <c r="AQ51" i="16"/>
  <c r="AP134" i="16"/>
  <c r="AP170" i="16"/>
  <c r="AP150" i="16"/>
  <c r="AC213" i="16"/>
  <c r="AE213" i="16" s="1"/>
  <c r="AC150" i="16"/>
  <c r="AE150" i="16" s="1"/>
  <c r="AC134" i="16"/>
  <c r="AE134" i="16" s="1"/>
  <c r="AC156" i="16"/>
  <c r="AE156" i="16" s="1"/>
  <c r="AC106" i="16"/>
  <c r="AE106" i="16" s="1"/>
  <c r="AC94" i="16"/>
  <c r="AE94" i="16" s="1"/>
  <c r="AC37" i="16"/>
  <c r="AE37" i="16" s="1"/>
  <c r="Q94" i="16"/>
  <c r="Q134" i="16"/>
  <c r="Q213" i="16"/>
  <c r="Q150" i="16"/>
  <c r="R156" i="16"/>
  <c r="EN13" i="16"/>
  <c r="R170" i="16"/>
  <c r="R97" i="16"/>
  <c r="R37" i="16"/>
  <c r="R51" i="16"/>
  <c r="DM170" i="16"/>
  <c r="DM134" i="16"/>
  <c r="DM97" i="16"/>
  <c r="DM51" i="16"/>
  <c r="DM150" i="16"/>
  <c r="DM156" i="16"/>
  <c r="DM106" i="16"/>
  <c r="DM94" i="16"/>
  <c r="CS97" i="16"/>
  <c r="CS156" i="16"/>
  <c r="CS134" i="16"/>
  <c r="CS150" i="16"/>
  <c r="CS170" i="16"/>
  <c r="CS106" i="16"/>
  <c r="AD51" i="16"/>
  <c r="AD97" i="16"/>
  <c r="AD170" i="16"/>
  <c r="AP213" i="16"/>
  <c r="AV37" i="16"/>
  <c r="X25" i="16"/>
  <c r="AJ25" i="16"/>
  <c r="AJ37" i="16"/>
  <c r="S150" i="16" l="1"/>
  <c r="S213" i="16"/>
  <c r="S94" i="16"/>
  <c r="S134" i="16"/>
  <c r="BB25" i="16"/>
  <c r="AD37" i="16"/>
  <c r="AD106" i="16"/>
  <c r="AD156" i="16"/>
  <c r="BZ170" i="16"/>
  <c r="CA170" i="16"/>
  <c r="BZ51" i="16"/>
  <c r="CA51" i="16"/>
  <c r="BZ37" i="16"/>
  <c r="CA37" i="16"/>
  <c r="BZ150" i="16"/>
  <c r="CA150" i="16"/>
  <c r="BZ156" i="16"/>
  <c r="CA156" i="16"/>
  <c r="BZ134" i="16"/>
  <c r="CA134" i="16"/>
  <c r="BZ25" i="16"/>
  <c r="CA25" i="16"/>
  <c r="BZ106" i="16"/>
  <c r="CA106" i="16"/>
  <c r="BZ94" i="16"/>
  <c r="CA94" i="16"/>
  <c r="BZ97" i="16"/>
  <c r="BZ213" i="16"/>
  <c r="CA213" i="16"/>
  <c r="AD94" i="16"/>
  <c r="BA37" i="16"/>
  <c r="AD150" i="16"/>
  <c r="AD134" i="16"/>
  <c r="AO37" i="16"/>
  <c r="AC25" i="16"/>
  <c r="R106" i="16"/>
  <c r="R94" i="16"/>
  <c r="R150" i="16"/>
  <c r="R213" i="16"/>
  <c r="R134" i="16"/>
  <c r="R25" i="16"/>
  <c r="AD213" i="16"/>
  <c r="DG37" i="16"/>
  <c r="AE25" i="16" l="1"/>
  <c r="AD25" i="16"/>
  <c r="BB37" i="16"/>
  <c r="BC37" i="16"/>
  <c r="AP37" i="16"/>
  <c r="AQ37" i="16"/>
  <c r="T18" i="16"/>
  <c r="T20" i="16"/>
  <c r="T25" i="16"/>
  <c r="T14" i="16"/>
  <c r="T94" i="16"/>
  <c r="T156" i="16"/>
  <c r="T170" i="16"/>
  <c r="T23" i="16"/>
  <c r="T110" i="16"/>
  <c r="T210" i="16"/>
  <c r="T212" i="16"/>
  <c r="T16" i="16"/>
  <c r="T208" i="16"/>
  <c r="T84" i="16"/>
  <c r="T206" i="16"/>
  <c r="T126" i="16"/>
  <c r="T116" i="16"/>
  <c r="T175" i="16"/>
  <c r="T181" i="16"/>
  <c r="T179" i="16"/>
  <c r="T177" i="16"/>
  <c r="T100" i="16"/>
  <c r="T201" i="16"/>
  <c r="T49" i="16"/>
  <c r="T29" i="16"/>
  <c r="T91" i="16"/>
  <c r="T134" i="16"/>
  <c r="T164" i="16"/>
  <c r="T162" i="16"/>
  <c r="T168" i="16"/>
  <c r="T166" i="16"/>
  <c r="T90" i="16"/>
  <c r="T186" i="16"/>
  <c r="T30" i="16"/>
  <c r="T192" i="16"/>
  <c r="T36" i="16"/>
  <c r="T106" i="16"/>
  <c r="T223" i="16"/>
  <c r="T221" i="16"/>
  <c r="T153" i="16"/>
  <c r="T121" i="16"/>
  <c r="T35" i="16"/>
  <c r="T125" i="16"/>
  <c r="T109" i="16"/>
  <c r="T176" i="16"/>
  <c r="T17" i="16"/>
  <c r="T37" i="16"/>
  <c r="T198" i="16"/>
  <c r="T149" i="16"/>
  <c r="T196" i="16"/>
  <c r="T147" i="16"/>
  <c r="T202" i="16"/>
  <c r="T145" i="16"/>
  <c r="T200" i="16"/>
  <c r="T155" i="16"/>
  <c r="T119" i="16"/>
  <c r="T74" i="16"/>
  <c r="T167" i="16"/>
  <c r="T85" i="16"/>
  <c r="T67" i="16"/>
  <c r="T154" i="16"/>
  <c r="T75" i="16"/>
  <c r="T150" i="16"/>
  <c r="T51" i="16"/>
  <c r="T191" i="16"/>
  <c r="T130" i="16"/>
  <c r="T189" i="16"/>
  <c r="T139" i="16"/>
  <c r="T187" i="16"/>
  <c r="T137" i="16"/>
  <c r="T193" i="16"/>
  <c r="T132" i="16"/>
  <c r="T115" i="16"/>
  <c r="T57" i="16"/>
  <c r="T220" i="16"/>
  <c r="T144" i="16"/>
  <c r="T68" i="16"/>
  <c r="T48" i="16"/>
  <c r="T207" i="16"/>
  <c r="T131" i="16"/>
  <c r="T58" i="16"/>
  <c r="T224" i="16"/>
  <c r="T111" i="16"/>
  <c r="T86" i="16"/>
  <c r="T69" i="16"/>
  <c r="T50" i="16"/>
  <c r="T31" i="16"/>
  <c r="T216" i="16"/>
  <c r="T197" i="16"/>
  <c r="T182" i="16"/>
  <c r="T163" i="16"/>
  <c r="T140" i="16"/>
  <c r="T122" i="16"/>
  <c r="T103" i="16"/>
  <c r="T81" i="16"/>
  <c r="T64" i="16"/>
  <c r="T45" i="16"/>
  <c r="T102" i="16"/>
  <c r="T80" i="16"/>
  <c r="T63" i="16"/>
  <c r="T44" i="16"/>
  <c r="T22" i="16"/>
  <c r="T222" i="16"/>
  <c r="T203" i="16"/>
  <c r="T188" i="16"/>
  <c r="T169" i="16"/>
  <c r="T146" i="16"/>
  <c r="T127" i="16"/>
  <c r="T112" i="16"/>
  <c r="T87" i="16"/>
  <c r="T70" i="16"/>
  <c r="T54" i="16"/>
  <c r="T32" i="16"/>
  <c r="T13" i="16"/>
  <c r="T97" i="16"/>
  <c r="T217" i="16"/>
  <c r="T183" i="16"/>
  <c r="T141" i="16"/>
  <c r="T204" i="16"/>
  <c r="T173" i="16"/>
  <c r="T128" i="16"/>
  <c r="T195" i="16"/>
  <c r="T160" i="16"/>
  <c r="T219" i="16"/>
  <c r="T185" i="16"/>
  <c r="T143" i="16"/>
  <c r="T123" i="16"/>
  <c r="T104" i="16"/>
  <c r="T82" i="16"/>
  <c r="T65" i="16"/>
  <c r="T46" i="16"/>
  <c r="T24" i="16"/>
  <c r="T209" i="16"/>
  <c r="T194" i="16"/>
  <c r="T178" i="16"/>
  <c r="T159" i="16"/>
  <c r="T133" i="16"/>
  <c r="T118" i="16"/>
  <c r="T93" i="16"/>
  <c r="T77" i="16"/>
  <c r="T60" i="16"/>
  <c r="T41" i="16"/>
  <c r="T19" i="16"/>
  <c r="T117" i="16"/>
  <c r="T92" i="16"/>
  <c r="T76" i="16"/>
  <c r="T59" i="16"/>
  <c r="T40" i="16"/>
  <c r="T218" i="16"/>
  <c r="T199" i="16"/>
  <c r="T184" i="16"/>
  <c r="T165" i="16"/>
  <c r="T142" i="16"/>
  <c r="T124" i="16"/>
  <c r="T105" i="16"/>
  <c r="T83" i="16"/>
  <c r="T66" i="16"/>
  <c r="T47" i="16"/>
  <c r="T28" i="16"/>
  <c r="T78" i="16"/>
  <c r="T61" i="16"/>
  <c r="T42" i="16"/>
  <c r="T205" i="16"/>
  <c r="T190" i="16"/>
  <c r="T174" i="16"/>
  <c r="T148" i="16"/>
  <c r="T129" i="16"/>
  <c r="T114" i="16"/>
  <c r="T89" i="16"/>
  <c r="T72" i="16"/>
  <c r="T56" i="16"/>
  <c r="T34" i="16"/>
  <c r="T15" i="16"/>
  <c r="T113" i="16"/>
  <c r="T88" i="16"/>
  <c r="T71" i="16"/>
  <c r="T55" i="16"/>
  <c r="T33" i="16"/>
  <c r="T211" i="16"/>
  <c r="T73" i="16"/>
  <c r="T180" i="16"/>
  <c r="T161" i="16"/>
  <c r="T138" i="16"/>
  <c r="T120" i="16"/>
  <c r="T101" i="16"/>
  <c r="T79" i="16"/>
  <c r="T62" i="16"/>
  <c r="T43" i="16"/>
  <c r="T21" i="16"/>
  <c r="T213" i="16"/>
  <c r="T158" i="16" l="1"/>
  <c r="T96" i="16"/>
  <c r="T95" i="16"/>
  <c r="T26" i="16"/>
  <c r="T215" i="16"/>
  <c r="CB207" i="16"/>
  <c r="T214" i="16"/>
  <c r="T171" i="16"/>
  <c r="T172" i="16"/>
  <c r="T157" i="16"/>
  <c r="T151" i="16"/>
  <c r="T152" i="16"/>
  <c r="T135" i="16"/>
  <c r="T136" i="16"/>
  <c r="T107" i="16"/>
  <c r="T108" i="16"/>
  <c r="T99" i="16"/>
  <c r="T98" i="16"/>
  <c r="T52" i="16"/>
  <c r="T53" i="16"/>
  <c r="T38" i="16"/>
  <c r="T39" i="16"/>
  <c r="T27" i="16"/>
  <c r="CH213" i="16"/>
  <c r="CR213" i="16" s="1"/>
  <c r="CT213" i="16" l="1"/>
  <c r="CS213" i="16"/>
  <c r="CB218" i="16"/>
  <c r="CB25" i="16"/>
  <c r="CB170" i="16"/>
  <c r="CB172" i="16" s="1"/>
  <c r="CB202" i="16"/>
  <c r="CB163" i="16"/>
  <c r="CB115" i="16"/>
  <c r="CB168" i="16"/>
  <c r="CB150" i="16"/>
  <c r="CB101" i="16"/>
  <c r="CB23" i="16"/>
  <c r="CB51" i="16"/>
  <c r="CB220" i="16"/>
  <c r="CB210" i="16"/>
  <c r="CB195" i="16"/>
  <c r="CB156" i="16"/>
  <c r="CB154" i="16"/>
  <c r="CB145" i="16"/>
  <c r="CB106" i="16"/>
  <c r="CB134" i="16"/>
  <c r="CB116" i="16"/>
  <c r="CB209" i="16"/>
  <c r="CB213" i="16"/>
  <c r="CB21" i="16"/>
  <c r="CB75" i="16"/>
  <c r="CB212" i="16"/>
  <c r="CB126" i="16"/>
  <c r="CB81" i="16"/>
  <c r="CB182" i="16"/>
  <c r="CB222" i="16"/>
  <c r="CB67" i="16"/>
  <c r="CB197" i="16"/>
  <c r="CB178" i="16"/>
  <c r="CB48" i="16"/>
  <c r="CB187" i="16"/>
  <c r="CB66" i="16"/>
  <c r="CB17" i="16"/>
  <c r="CB63" i="16"/>
  <c r="CB174" i="16"/>
  <c r="CB76" i="16"/>
  <c r="CB219" i="16"/>
  <c r="CB196" i="16"/>
  <c r="CB190" i="16"/>
  <c r="CB124" i="16"/>
  <c r="CB140" i="16"/>
  <c r="CB160" i="16"/>
  <c r="CB22" i="16"/>
  <c r="CB208" i="16"/>
  <c r="CB200" i="16"/>
  <c r="CB159" i="16"/>
  <c r="CB58" i="16"/>
  <c r="CB167" i="16"/>
  <c r="CB59" i="16"/>
  <c r="CB204" i="16"/>
  <c r="CB179" i="16"/>
  <c r="CB189" i="16"/>
  <c r="CB83" i="16"/>
  <c r="CB15" i="16"/>
  <c r="CB186" i="16"/>
  <c r="CB111" i="16"/>
  <c r="CB205" i="16"/>
  <c r="CB148" i="16"/>
  <c r="CB193" i="16"/>
  <c r="CB18" i="16"/>
  <c r="CB137" i="16"/>
  <c r="CB224" i="16"/>
  <c r="CB144" i="16"/>
  <c r="CB173" i="16"/>
  <c r="CB185" i="16"/>
  <c r="CB119" i="16"/>
  <c r="CB133" i="16"/>
  <c r="CB94" i="16"/>
  <c r="CB86" i="16"/>
  <c r="CB122" i="16"/>
  <c r="CB166" i="16"/>
  <c r="CB78" i="16"/>
  <c r="CB141" i="16"/>
  <c r="CB118" i="16"/>
  <c r="CB162" i="16"/>
  <c r="CB73" i="16"/>
  <c r="CB69" i="16"/>
  <c r="CB175" i="16"/>
  <c r="CB129" i="16"/>
  <c r="CB177" i="16"/>
  <c r="CB217" i="16"/>
  <c r="CB100" i="16"/>
  <c r="CB198" i="16"/>
  <c r="CB125" i="16"/>
  <c r="CB147" i="16"/>
  <c r="CB203" i="16"/>
  <c r="CB183" i="16"/>
  <c r="CB181" i="16"/>
  <c r="CB62" i="16"/>
  <c r="CB191" i="16"/>
  <c r="CB169" i="16"/>
  <c r="CB97" i="16"/>
  <c r="CB180" i="16"/>
  <c r="CB50" i="16"/>
  <c r="CB149" i="16"/>
  <c r="CB103" i="16"/>
  <c r="CB143" i="16"/>
  <c r="CB127" i="16"/>
  <c r="CB211" i="16"/>
  <c r="CB104" i="16"/>
  <c r="CB93" i="16"/>
  <c r="CB139" i="16"/>
  <c r="CB161" i="16"/>
  <c r="CB206" i="16"/>
  <c r="CB130" i="16"/>
  <c r="CB114" i="16"/>
  <c r="CB155" i="16"/>
  <c r="CB188" i="16"/>
  <c r="CB61" i="16"/>
  <c r="CB164" i="16"/>
  <c r="CB110" i="16"/>
  <c r="CB128" i="16"/>
  <c r="CB153" i="16"/>
  <c r="CB87" i="16"/>
  <c r="CB184" i="16"/>
  <c r="CB65" i="16"/>
  <c r="CB77" i="16"/>
  <c r="CB121" i="16"/>
  <c r="CB120" i="16"/>
  <c r="CB176" i="16"/>
  <c r="CB90" i="16"/>
  <c r="CB89" i="16"/>
  <c r="CB132" i="16"/>
  <c r="CB146" i="16"/>
  <c r="CB20" i="16"/>
  <c r="CB123" i="16"/>
  <c r="CB85" i="16"/>
  <c r="CB88" i="16"/>
  <c r="CB138" i="16"/>
  <c r="CB192" i="16"/>
  <c r="CB74" i="16"/>
  <c r="CB64" i="16"/>
  <c r="CB109" i="16"/>
  <c r="CB54" i="16"/>
  <c r="CB142" i="16"/>
  <c r="CB24" i="16"/>
  <c r="CB60" i="16"/>
  <c r="CB102" i="16"/>
  <c r="CB79" i="16"/>
  <c r="CB131" i="16"/>
  <c r="CB57" i="16"/>
  <c r="CB72" i="16"/>
  <c r="CB117" i="16"/>
  <c r="CB112" i="16"/>
  <c r="CB199" i="16"/>
  <c r="CB82" i="16"/>
  <c r="CB49" i="16"/>
  <c r="CB55" i="16"/>
  <c r="CB84" i="16"/>
  <c r="CB221" i="16"/>
  <c r="CB105" i="16"/>
  <c r="CB194" i="16"/>
  <c r="CB19" i="16"/>
  <c r="CB80" i="16"/>
  <c r="CB216" i="16"/>
  <c r="CB91" i="16"/>
  <c r="CB16" i="16"/>
  <c r="CB56" i="16"/>
  <c r="CB92" i="16"/>
  <c r="CB70" i="16"/>
  <c r="CB165" i="16"/>
  <c r="CB201" i="16"/>
  <c r="CB223" i="16"/>
  <c r="CB13" i="16"/>
  <c r="CB68" i="16"/>
  <c r="CB113" i="16"/>
  <c r="CB71" i="16"/>
  <c r="CB47" i="16"/>
  <c r="CB14" i="16"/>
  <c r="CB42" i="16"/>
  <c r="CB43" i="16"/>
  <c r="CB36" i="16"/>
  <c r="CB45" i="16"/>
  <c r="CB44" i="16"/>
  <c r="CB29" i="16"/>
  <c r="CB40" i="16"/>
  <c r="CB46" i="16"/>
  <c r="CB31" i="16"/>
  <c r="CB30" i="16"/>
  <c r="CB37" i="16"/>
  <c r="CB41" i="16"/>
  <c r="CB35" i="16"/>
  <c r="CB34" i="16"/>
  <c r="CB33" i="16"/>
  <c r="CB28" i="16"/>
  <c r="CB32" i="16"/>
  <c r="CB26" i="16"/>
  <c r="CB27" i="16"/>
  <c r="CB108" i="16"/>
  <c r="CB107" i="16"/>
  <c r="CB53" i="16"/>
  <c r="AF25" i="16"/>
  <c r="AF213" i="16"/>
  <c r="AF51" i="16"/>
  <c r="AF134" i="16"/>
  <c r="AF21" i="16"/>
  <c r="AF43" i="16"/>
  <c r="AF62" i="16"/>
  <c r="AF79" i="16"/>
  <c r="AF101" i="16"/>
  <c r="AF120" i="16"/>
  <c r="AF138" i="16"/>
  <c r="AF161" i="16"/>
  <c r="AF180" i="16"/>
  <c r="AF73" i="16"/>
  <c r="AF211" i="16"/>
  <c r="AF14" i="16"/>
  <c r="AF33" i="16"/>
  <c r="AF55" i="16"/>
  <c r="AF71" i="16"/>
  <c r="AF88" i="16"/>
  <c r="AF113" i="16"/>
  <c r="AF23" i="16"/>
  <c r="AF64" i="16"/>
  <c r="AF103" i="16"/>
  <c r="AF133" i="16"/>
  <c r="AF164" i="16"/>
  <c r="AF189" i="16"/>
  <c r="AF209" i="16"/>
  <c r="AF35" i="16"/>
  <c r="AF74" i="16"/>
  <c r="AF115" i="16"/>
  <c r="AF143" i="16"/>
  <c r="AF174" i="16"/>
  <c r="AF195" i="16"/>
  <c r="AF219" i="16"/>
  <c r="AF49" i="16"/>
  <c r="AF85" i="16"/>
  <c r="AF125" i="16"/>
  <c r="AF149" i="16"/>
  <c r="AF181" i="16"/>
  <c r="AF201" i="16"/>
  <c r="AF31" i="16"/>
  <c r="AF69" i="16"/>
  <c r="AF111" i="16"/>
  <c r="AF140" i="16"/>
  <c r="AF168" i="16"/>
  <c r="AF193" i="16"/>
  <c r="AF216" i="16"/>
  <c r="AF97" i="16"/>
  <c r="AF106" i="16"/>
  <c r="AF28" i="16"/>
  <c r="AF47" i="16"/>
  <c r="AF66" i="16"/>
  <c r="AF83" i="16"/>
  <c r="AF105" i="16"/>
  <c r="AF124" i="16"/>
  <c r="AF142" i="16"/>
  <c r="AF165" i="16"/>
  <c r="AF184" i="16"/>
  <c r="AF199" i="16"/>
  <c r="AF218" i="16"/>
  <c r="AF18" i="16"/>
  <c r="AF40" i="16"/>
  <c r="AF59" i="16"/>
  <c r="AF76" i="16"/>
  <c r="AF92" i="16"/>
  <c r="AF117" i="16"/>
  <c r="AF34" i="16"/>
  <c r="AF72" i="16"/>
  <c r="AF114" i="16"/>
  <c r="AF141" i="16"/>
  <c r="AF173" i="16"/>
  <c r="AF194" i="16"/>
  <c r="AF217" i="16"/>
  <c r="AF46" i="16"/>
  <c r="AF82" i="16"/>
  <c r="AF123" i="16"/>
  <c r="AF148" i="16"/>
  <c r="AF179" i="16"/>
  <c r="AF200" i="16"/>
  <c r="AF224" i="16"/>
  <c r="AF19" i="16"/>
  <c r="AF60" i="16"/>
  <c r="AF93" i="16"/>
  <c r="AF130" i="16"/>
  <c r="AF162" i="16"/>
  <c r="AF186" i="16"/>
  <c r="AF206" i="16"/>
  <c r="AF42" i="16"/>
  <c r="AF78" i="16"/>
  <c r="AF119" i="16"/>
  <c r="AF145" i="16"/>
  <c r="AF177" i="16"/>
  <c r="AF197" i="16"/>
  <c r="AF221" i="16"/>
  <c r="AF156" i="16"/>
  <c r="AF37" i="16"/>
  <c r="AF13" i="16"/>
  <c r="AF32" i="16"/>
  <c r="AF54" i="16"/>
  <c r="AF70" i="16"/>
  <c r="AF87" i="16"/>
  <c r="AF112" i="16"/>
  <c r="AF127" i="16"/>
  <c r="AF146" i="16"/>
  <c r="AF169" i="16"/>
  <c r="AF188" i="16"/>
  <c r="AF203" i="16"/>
  <c r="AF222" i="16"/>
  <c r="AF22" i="16"/>
  <c r="AF44" i="16"/>
  <c r="AF63" i="16"/>
  <c r="AF80" i="16"/>
  <c r="AF102" i="16"/>
  <c r="AF121" i="16"/>
  <c r="AF45" i="16"/>
  <c r="AF81" i="16"/>
  <c r="AF122" i="16"/>
  <c r="AF147" i="16"/>
  <c r="AF178" i="16"/>
  <c r="AF198" i="16"/>
  <c r="AF223" i="16"/>
  <c r="AF16" i="16"/>
  <c r="AF57" i="16"/>
  <c r="AF90" i="16"/>
  <c r="AF94" i="16"/>
  <c r="AF58" i="16"/>
  <c r="AF131" i="16"/>
  <c r="AF207" i="16"/>
  <c r="AF48" i="16"/>
  <c r="AF153" i="16"/>
  <c r="AF128" i="16"/>
  <c r="AF129" i="16"/>
  <c r="AF185" i="16"/>
  <c r="AF68" i="16"/>
  <c r="AF139" i="16"/>
  <c r="AF191" i="16"/>
  <c r="AF86" i="16"/>
  <c r="AF155" i="16"/>
  <c r="AF202" i="16"/>
  <c r="AF75" i="16"/>
  <c r="AF154" i="16"/>
  <c r="AF67" i="16"/>
  <c r="AF15" i="16"/>
  <c r="AF159" i="16"/>
  <c r="AF24" i="16"/>
  <c r="AF137" i="16"/>
  <c r="AF190" i="16"/>
  <c r="AF77" i="16"/>
  <c r="AF144" i="16"/>
  <c r="AF196" i="16"/>
  <c r="AF20" i="16"/>
  <c r="AF100" i="16"/>
  <c r="AF163" i="16"/>
  <c r="AF208" i="16"/>
  <c r="AF17" i="16"/>
  <c r="AF91" i="16"/>
  <c r="AF176" i="16"/>
  <c r="AF84" i="16"/>
  <c r="AF56" i="16"/>
  <c r="AF183" i="16"/>
  <c r="AF65" i="16"/>
  <c r="AF160" i="16"/>
  <c r="AF205" i="16"/>
  <c r="AF30" i="16"/>
  <c r="AF110" i="16"/>
  <c r="AF167" i="16"/>
  <c r="AF212" i="16"/>
  <c r="AF50" i="16"/>
  <c r="AF126" i="16"/>
  <c r="AF182" i="16"/>
  <c r="AF150" i="16"/>
  <c r="AF36" i="16"/>
  <c r="AF116" i="16"/>
  <c r="AF192" i="16"/>
  <c r="AF29" i="16"/>
  <c r="AF109" i="16"/>
  <c r="AF89" i="16"/>
  <c r="AF204" i="16"/>
  <c r="AF104" i="16"/>
  <c r="AF166" i="16"/>
  <c r="AF210" i="16"/>
  <c r="AF41" i="16"/>
  <c r="AF118" i="16"/>
  <c r="AF175" i="16"/>
  <c r="AF220" i="16"/>
  <c r="AF61" i="16"/>
  <c r="AF132" i="16"/>
  <c r="AF187" i="16"/>
  <c r="AF170" i="16"/>
  <c r="CH37" i="16"/>
  <c r="CH51" i="16"/>
  <c r="CR51" i="16" s="1"/>
  <c r="CH94" i="16"/>
  <c r="CR94" i="16" s="1"/>
  <c r="CF25" i="16"/>
  <c r="CD37" i="16"/>
  <c r="CF37" i="16"/>
  <c r="CH25" i="16"/>
  <c r="CD25" i="16"/>
  <c r="AL25" i="16"/>
  <c r="CT51" i="16" l="1"/>
  <c r="CT94" i="16"/>
  <c r="CR37" i="16"/>
  <c r="CR25" i="16"/>
  <c r="AO25" i="16"/>
  <c r="CB152" i="16"/>
  <c r="CB151" i="16"/>
  <c r="CB52" i="16"/>
  <c r="CB171" i="16"/>
  <c r="CB135" i="16"/>
  <c r="CB136" i="16"/>
  <c r="CS94" i="16"/>
  <c r="CS51" i="16"/>
  <c r="CB157" i="16"/>
  <c r="CB158" i="16"/>
  <c r="CB214" i="16"/>
  <c r="CB215" i="16"/>
  <c r="CB99" i="16"/>
  <c r="CB38" i="16"/>
  <c r="CB98" i="16"/>
  <c r="CB95" i="16"/>
  <c r="CB96" i="16"/>
  <c r="CB39" i="16"/>
  <c r="AF215" i="16"/>
  <c r="AF214" i="16"/>
  <c r="AF172" i="16"/>
  <c r="AF171" i="16"/>
  <c r="AF158" i="16"/>
  <c r="AF157" i="16"/>
  <c r="AF152" i="16"/>
  <c r="AF151" i="16"/>
  <c r="AF136" i="16"/>
  <c r="AF135" i="16"/>
  <c r="AF107" i="16"/>
  <c r="AF108" i="16"/>
  <c r="AF98" i="16"/>
  <c r="AF99" i="16"/>
  <c r="AF96" i="16"/>
  <c r="AF95" i="16"/>
  <c r="AF53" i="16"/>
  <c r="AF52" i="16"/>
  <c r="AF39" i="16"/>
  <c r="AF38" i="16"/>
  <c r="AF27" i="16"/>
  <c r="AF26" i="16"/>
  <c r="CT25" i="16" l="1"/>
  <c r="CT37" i="16"/>
  <c r="AP25" i="16"/>
  <c r="AQ25" i="16"/>
  <c r="CS37" i="16"/>
  <c r="CS25" i="16"/>
  <c r="CW37" i="16"/>
  <c r="CU134" i="16" l="1"/>
  <c r="CU76" i="16"/>
  <c r="CU206" i="16"/>
  <c r="CU72" i="16"/>
  <c r="CU45" i="16"/>
  <c r="CU167" i="16"/>
  <c r="CU51" i="16"/>
  <c r="CU153" i="16"/>
  <c r="CU50" i="16"/>
  <c r="CU78" i="16"/>
  <c r="CU16" i="16"/>
  <c r="CU106" i="16"/>
  <c r="CU13" i="16"/>
  <c r="CU87" i="16"/>
  <c r="CU196" i="16"/>
  <c r="CU197" i="16"/>
  <c r="CU68" i="16"/>
  <c r="CU150" i="16"/>
  <c r="CU144" i="16"/>
  <c r="CU60" i="16"/>
  <c r="CU121" i="16"/>
  <c r="CU166" i="16"/>
  <c r="CU59" i="16"/>
  <c r="CU155" i="16"/>
  <c r="CU102" i="16"/>
  <c r="CU29" i="16"/>
  <c r="CU188" i="16"/>
  <c r="CU168" i="16"/>
  <c r="CU61" i="16"/>
  <c r="CU209" i="16"/>
  <c r="CU129" i="16"/>
  <c r="CU88" i="16"/>
  <c r="CU162" i="16"/>
  <c r="CU42" i="16"/>
  <c r="CU94" i="16"/>
  <c r="CU218" i="16"/>
  <c r="CU104" i="16"/>
  <c r="CU183" i="16"/>
  <c r="CU56" i="16"/>
  <c r="CU101" i="16"/>
  <c r="CU119" i="16"/>
  <c r="CU97" i="16"/>
  <c r="CU213" i="16"/>
  <c r="CU93" i="16"/>
  <c r="CU19" i="16"/>
  <c r="CU132" i="16"/>
  <c r="CU191" i="16"/>
  <c r="CU40" i="16"/>
  <c r="CU169" i="16"/>
  <c r="CU86" i="16"/>
  <c r="CU70" i="16"/>
  <c r="CU161" i="16"/>
  <c r="CU37" i="16"/>
  <c r="CU125" i="16"/>
  <c r="CU130" i="16"/>
  <c r="CU181" i="16"/>
  <c r="CU186" i="16"/>
  <c r="CU74" i="16"/>
  <c r="CU14" i="16"/>
  <c r="CU80" i="16"/>
  <c r="CU220" i="16"/>
  <c r="CU111" i="16"/>
  <c r="CU127" i="16"/>
  <c r="CU73" i="16"/>
  <c r="CU114" i="16"/>
  <c r="CU124" i="16"/>
  <c r="CU143" i="16"/>
  <c r="CU36" i="16"/>
  <c r="CU187" i="16"/>
  <c r="CU31" i="16"/>
  <c r="CU200" i="16"/>
  <c r="CU81" i="16"/>
  <c r="CU174" i="16"/>
  <c r="CU201" i="16"/>
  <c r="CU113" i="16"/>
  <c r="CU223" i="16"/>
  <c r="CU170" i="16"/>
  <c r="CU160" i="16"/>
  <c r="CU82" i="16"/>
  <c r="CU202" i="16"/>
  <c r="CU177" i="16"/>
  <c r="CU115" i="16"/>
  <c r="CU149" i="16"/>
  <c r="CU77" i="16"/>
  <c r="CU109" i="16"/>
  <c r="CU203" i="16"/>
  <c r="CU17" i="16"/>
  <c r="CU192" i="16"/>
  <c r="CU138" i="16"/>
  <c r="CU184" i="16"/>
  <c r="CU142" i="16"/>
  <c r="CU58" i="16"/>
  <c r="CU41" i="16"/>
  <c r="CU30" i="16"/>
  <c r="CU211" i="16"/>
  <c r="CU57" i="16"/>
  <c r="CU193" i="16"/>
  <c r="CU126" i="16"/>
  <c r="CU154" i="16"/>
  <c r="CU156" i="16"/>
  <c r="CU66" i="16"/>
  <c r="CU123" i="16"/>
  <c r="CU23" i="16"/>
  <c r="CU182" i="16"/>
  <c r="CU128" i="16"/>
  <c r="CU222" i="16"/>
  <c r="CU179" i="16"/>
  <c r="CU110" i="16"/>
  <c r="CU69" i="16"/>
  <c r="CU159" i="16"/>
  <c r="CU34" i="16"/>
  <c r="CU79" i="16"/>
  <c r="CU15" i="16"/>
  <c r="CU91" i="16"/>
  <c r="CU190" i="16"/>
  <c r="CU145" i="16"/>
  <c r="CU165" i="16"/>
  <c r="CU204" i="16"/>
  <c r="CU49" i="16"/>
  <c r="CU178" i="16"/>
  <c r="CU18" i="16"/>
  <c r="CU24" i="16"/>
  <c r="CU205" i="16"/>
  <c r="CU210" i="16"/>
  <c r="CU47" i="16"/>
  <c r="CU117" i="16"/>
  <c r="CU212" i="16"/>
  <c r="CU62" i="16"/>
  <c r="CU164" i="16"/>
  <c r="CU146" i="16"/>
  <c r="CU35" i="16"/>
  <c r="CU221" i="16"/>
  <c r="CU44" i="16"/>
  <c r="CU75" i="16"/>
  <c r="CU180" i="16"/>
  <c r="CU71" i="16"/>
  <c r="CU21" i="16"/>
  <c r="CU32" i="16"/>
  <c r="CU176" i="16"/>
  <c r="CU216" i="16"/>
  <c r="CU140" i="16"/>
  <c r="CU116" i="16"/>
  <c r="CU147" i="16"/>
  <c r="CU89" i="16"/>
  <c r="CU105" i="16"/>
  <c r="CU33" i="16"/>
  <c r="CU194" i="16"/>
  <c r="CU54" i="16"/>
  <c r="CU85" i="16"/>
  <c r="CU219" i="16"/>
  <c r="CU46" i="16"/>
  <c r="CU141" i="16"/>
  <c r="CU208" i="16"/>
  <c r="CU198" i="16"/>
  <c r="CU195" i="16"/>
  <c r="CU224" i="16"/>
  <c r="CU92" i="16"/>
  <c r="CU189" i="16"/>
  <c r="CU55" i="16"/>
  <c r="CU67" i="16"/>
  <c r="CU199" i="16"/>
  <c r="CU22" i="16"/>
  <c r="CU148" i="16"/>
  <c r="CU120" i="16"/>
  <c r="CU112" i="16"/>
  <c r="CU122" i="16"/>
  <c r="CU118" i="16"/>
  <c r="CU90" i="16"/>
  <c r="CU173" i="16"/>
  <c r="CU64" i="16"/>
  <c r="CU103" i="16"/>
  <c r="CU131" i="16"/>
  <c r="CU20" i="16"/>
  <c r="CU163" i="16"/>
  <c r="CU25" i="16"/>
  <c r="CU48" i="16"/>
  <c r="CU65" i="16"/>
  <c r="CU100" i="16"/>
  <c r="CU207" i="16"/>
  <c r="CU83" i="16"/>
  <c r="CU137" i="16"/>
  <c r="CU185" i="16"/>
  <c r="CU175" i="16"/>
  <c r="CU133" i="16"/>
  <c r="CU84" i="16"/>
  <c r="CU43" i="16"/>
  <c r="CU217" i="16"/>
  <c r="CU28" i="16"/>
  <c r="CU63" i="16"/>
  <c r="CU139" i="16"/>
  <c r="AR14" i="16"/>
  <c r="AR18" i="16"/>
  <c r="AR22" i="16"/>
  <c r="AR29" i="16"/>
  <c r="AR33" i="16"/>
  <c r="AR40" i="16"/>
  <c r="AR44" i="16"/>
  <c r="AR48" i="16"/>
  <c r="AR55" i="16"/>
  <c r="AR59" i="16"/>
  <c r="AR63" i="16"/>
  <c r="AR67" i="16"/>
  <c r="AR71" i="16"/>
  <c r="AR76" i="16"/>
  <c r="AR80" i="16"/>
  <c r="AR84" i="16"/>
  <c r="AR88" i="16"/>
  <c r="AR92" i="16"/>
  <c r="AR102" i="16"/>
  <c r="AR109" i="16"/>
  <c r="AR113" i="16"/>
  <c r="AR117" i="16"/>
  <c r="AR121" i="16"/>
  <c r="AR153" i="16"/>
  <c r="AR128" i="16"/>
  <c r="AR132" i="16"/>
  <c r="AR139" i="16"/>
  <c r="AR143" i="16"/>
  <c r="AR147" i="16"/>
  <c r="AR155" i="16"/>
  <c r="AR162" i="16"/>
  <c r="AR166" i="16"/>
  <c r="AR173" i="16"/>
  <c r="AR177" i="16"/>
  <c r="AR181" i="16"/>
  <c r="AR185" i="16"/>
  <c r="AR189" i="16"/>
  <c r="AR193" i="16"/>
  <c r="AR196" i="16"/>
  <c r="AR200" i="16"/>
  <c r="AR204" i="16"/>
  <c r="AR208" i="16"/>
  <c r="AR212" i="16"/>
  <c r="AR219" i="16"/>
  <c r="AR223" i="16"/>
  <c r="AR15" i="16"/>
  <c r="AR19" i="16"/>
  <c r="AR23" i="16"/>
  <c r="AR30" i="16"/>
  <c r="AR34" i="16"/>
  <c r="AR41" i="16"/>
  <c r="AR45" i="16"/>
  <c r="AR49" i="16"/>
  <c r="AR56" i="16"/>
  <c r="AR60" i="16"/>
  <c r="AR64" i="16"/>
  <c r="AR68" i="16"/>
  <c r="AR72" i="16"/>
  <c r="AR77" i="16"/>
  <c r="AR81" i="16"/>
  <c r="AR85" i="16"/>
  <c r="AR89" i="16"/>
  <c r="AR93" i="16"/>
  <c r="AR103" i="16"/>
  <c r="AR110" i="16"/>
  <c r="AR114" i="16"/>
  <c r="AR118" i="16"/>
  <c r="AR122" i="16"/>
  <c r="AR125" i="16"/>
  <c r="AR129" i="16"/>
  <c r="AR133" i="16"/>
  <c r="AR140" i="16"/>
  <c r="AR144" i="16"/>
  <c r="AR148" i="16"/>
  <c r="AR159" i="16"/>
  <c r="AR163" i="16"/>
  <c r="AR167" i="16"/>
  <c r="AR174" i="16"/>
  <c r="AR178" i="16"/>
  <c r="AR182" i="16"/>
  <c r="AR186" i="16"/>
  <c r="AR190" i="16"/>
  <c r="AR194" i="16"/>
  <c r="AR197" i="16"/>
  <c r="AR201" i="16"/>
  <c r="AR16" i="16"/>
  <c r="AR24" i="16"/>
  <c r="AR35" i="16"/>
  <c r="AR46" i="16"/>
  <c r="AR57" i="16"/>
  <c r="AR65" i="16"/>
  <c r="AR74" i="16"/>
  <c r="AR82" i="16"/>
  <c r="AR90" i="16"/>
  <c r="AR104" i="16"/>
  <c r="AR115" i="16"/>
  <c r="AR123" i="16"/>
  <c r="AR130" i="16"/>
  <c r="AR141" i="16"/>
  <c r="AR149" i="16"/>
  <c r="AR164" i="16"/>
  <c r="AR175" i="16"/>
  <c r="AR183" i="16"/>
  <c r="AR191" i="16"/>
  <c r="AR198" i="16"/>
  <c r="AR205" i="16"/>
  <c r="AR210" i="16"/>
  <c r="AR218" i="16"/>
  <c r="AR224" i="16"/>
  <c r="AR17" i="16"/>
  <c r="AR28" i="16"/>
  <c r="AR36" i="16"/>
  <c r="AR47" i="16"/>
  <c r="AR58" i="16"/>
  <c r="AR66" i="16"/>
  <c r="AR75" i="16"/>
  <c r="AR83" i="16"/>
  <c r="AR91" i="16"/>
  <c r="AR105" i="16"/>
  <c r="AR116" i="16"/>
  <c r="AR124" i="16"/>
  <c r="AR131" i="16"/>
  <c r="AR142" i="16"/>
  <c r="AR154" i="16"/>
  <c r="AR165" i="16"/>
  <c r="AR176" i="16"/>
  <c r="AR184" i="16"/>
  <c r="AR192" i="16"/>
  <c r="AR199" i="16"/>
  <c r="AR206" i="16"/>
  <c r="AR211" i="16"/>
  <c r="AR220" i="16"/>
  <c r="AR20" i="16"/>
  <c r="AR31" i="16"/>
  <c r="AR42" i="16"/>
  <c r="AR50" i="16"/>
  <c r="AR61" i="16"/>
  <c r="AR69" i="16"/>
  <c r="AR78" i="16"/>
  <c r="AR86" i="16"/>
  <c r="AR100" i="16"/>
  <c r="AR111" i="16"/>
  <c r="AR119" i="16"/>
  <c r="AR126" i="16"/>
  <c r="AR137" i="16"/>
  <c r="AR145" i="16"/>
  <c r="AR160" i="16"/>
  <c r="AR168" i="16"/>
  <c r="AR179" i="16"/>
  <c r="AR187" i="16"/>
  <c r="AR195" i="16"/>
  <c r="AR202" i="16"/>
  <c r="AR207" i="16"/>
  <c r="AR216" i="16"/>
  <c r="AR221" i="16"/>
  <c r="AR21" i="16"/>
  <c r="AR32" i="16"/>
  <c r="AR43" i="16"/>
  <c r="AR54" i="16"/>
  <c r="AR62" i="16"/>
  <c r="AR70" i="16"/>
  <c r="AR79" i="16"/>
  <c r="AR87" i="16"/>
  <c r="AR101" i="16"/>
  <c r="AR112" i="16"/>
  <c r="AR120" i="16"/>
  <c r="AR127" i="16"/>
  <c r="AR138" i="16"/>
  <c r="AR146" i="16"/>
  <c r="AR161" i="16"/>
  <c r="AR169" i="16"/>
  <c r="AR180" i="16"/>
  <c r="AR188" i="16"/>
  <c r="AR73" i="16"/>
  <c r="AR203" i="16"/>
  <c r="AR209" i="16"/>
  <c r="AR217" i="16"/>
  <c r="AR222" i="16"/>
  <c r="AR150" i="16"/>
  <c r="AR13" i="16"/>
  <c r="AR170" i="16"/>
  <c r="AR213" i="16"/>
  <c r="AR156" i="16"/>
  <c r="AR37" i="16"/>
  <c r="AR106" i="16"/>
  <c r="AR51" i="16"/>
  <c r="AR97" i="16"/>
  <c r="AR134" i="16"/>
  <c r="AR94" i="16"/>
  <c r="AR25" i="16"/>
  <c r="DC37" i="16"/>
  <c r="DC25" i="16"/>
  <c r="DA37" i="16"/>
  <c r="DA25" i="16"/>
  <c r="CW213" i="16"/>
  <c r="DL213" i="16" s="1"/>
  <c r="CW25" i="16"/>
  <c r="CY25" i="16"/>
  <c r="CY37" i="16"/>
  <c r="DN213" i="16" l="1"/>
  <c r="DL37" i="16"/>
  <c r="DL25" i="16"/>
  <c r="CU215" i="16"/>
  <c r="CU96" i="16"/>
  <c r="CU108" i="16"/>
  <c r="CU99" i="16"/>
  <c r="CU152" i="16"/>
  <c r="CU135" i="16"/>
  <c r="DM213" i="16"/>
  <c r="CU136" i="16"/>
  <c r="CU107" i="16"/>
  <c r="CU214" i="16"/>
  <c r="CU95" i="16"/>
  <c r="CU98" i="16"/>
  <c r="CU151" i="16"/>
  <c r="CU38" i="16"/>
  <c r="CU39" i="16"/>
  <c r="CU172" i="16"/>
  <c r="CU171" i="16"/>
  <c r="CU26" i="16"/>
  <c r="CU53" i="16"/>
  <c r="CU52" i="16"/>
  <c r="CU157" i="16"/>
  <c r="CU158" i="16"/>
  <c r="CU27" i="16"/>
  <c r="AR215" i="16"/>
  <c r="AR214" i="16"/>
  <c r="AR172" i="16"/>
  <c r="AR171" i="16"/>
  <c r="AR158" i="16"/>
  <c r="AR157" i="16"/>
  <c r="AR152" i="16"/>
  <c r="AR151" i="16"/>
  <c r="AR136" i="16"/>
  <c r="AR135" i="16"/>
  <c r="AR108" i="16"/>
  <c r="AR107" i="16"/>
  <c r="AR98" i="16"/>
  <c r="AR99" i="16"/>
  <c r="AR96" i="16"/>
  <c r="AR95" i="16"/>
  <c r="AR53" i="16"/>
  <c r="AR52" i="16"/>
  <c r="AR39" i="16"/>
  <c r="AR38" i="16"/>
  <c r="AR27" i="16"/>
  <c r="AR26" i="16"/>
  <c r="DN25" i="16" l="1"/>
  <c r="DN37" i="16"/>
  <c r="DM37" i="16"/>
  <c r="DM25" i="16"/>
  <c r="DO14" i="16" l="1"/>
  <c r="DO153" i="16"/>
  <c r="DO202" i="16"/>
  <c r="DO35" i="16"/>
  <c r="DO200" i="16"/>
  <c r="DO50" i="16"/>
  <c r="DO140" i="16"/>
  <c r="DO48" i="16"/>
  <c r="DO84" i="16"/>
  <c r="DO116" i="16"/>
  <c r="DO64" i="16"/>
  <c r="DO138" i="16"/>
  <c r="DO191" i="16"/>
  <c r="DO94" i="16"/>
  <c r="DO180" i="16"/>
  <c r="DO21" i="16"/>
  <c r="DO86" i="16"/>
  <c r="DO154" i="16"/>
  <c r="DO218" i="16"/>
  <c r="DO74" i="16"/>
  <c r="DO163" i="16"/>
  <c r="DO81" i="16"/>
  <c r="DO219" i="16"/>
  <c r="DO143" i="16"/>
  <c r="DO67" i="16"/>
  <c r="DO51" i="16"/>
  <c r="DO101" i="16"/>
  <c r="DO168" i="16"/>
  <c r="DO220" i="16"/>
  <c r="DO75" i="16"/>
  <c r="DO149" i="16"/>
  <c r="DO197" i="16"/>
  <c r="DO122" i="16"/>
  <c r="DO45" i="16"/>
  <c r="DO185" i="16"/>
  <c r="DO109" i="16"/>
  <c r="DO209" i="16"/>
  <c r="DO62" i="16"/>
  <c r="DO126" i="16"/>
  <c r="DO192" i="16"/>
  <c r="DO36" i="16"/>
  <c r="DO115" i="16"/>
  <c r="DO182" i="16"/>
  <c r="DO103" i="16"/>
  <c r="DO23" i="16"/>
  <c r="DO166" i="16"/>
  <c r="DO37" i="16"/>
  <c r="DO150" i="16"/>
  <c r="DO106" i="16"/>
  <c r="DO134" i="16"/>
  <c r="DO13" i="16"/>
  <c r="DO203" i="16"/>
  <c r="DO169" i="16"/>
  <c r="DO127" i="16"/>
  <c r="DO87" i="16"/>
  <c r="DO54" i="16"/>
  <c r="DO221" i="16"/>
  <c r="DO195" i="16"/>
  <c r="DO160" i="16"/>
  <c r="DO119" i="16"/>
  <c r="DO78" i="16"/>
  <c r="DO42" i="16"/>
  <c r="DO211" i="16"/>
  <c r="DO184" i="16"/>
  <c r="DO142" i="16"/>
  <c r="DO105" i="16"/>
  <c r="DO66" i="16"/>
  <c r="DO28" i="16"/>
  <c r="DO210" i="16"/>
  <c r="DO183" i="16"/>
  <c r="DO141" i="16"/>
  <c r="DO104" i="16"/>
  <c r="DO65" i="16"/>
  <c r="DO24" i="16"/>
  <c r="DO194" i="16"/>
  <c r="DO178" i="16"/>
  <c r="DO159" i="16"/>
  <c r="DO133" i="16"/>
  <c r="DO118" i="16"/>
  <c r="DO93" i="16"/>
  <c r="DO77" i="16"/>
  <c r="DO60" i="16"/>
  <c r="DO41" i="16"/>
  <c r="DO19" i="16"/>
  <c r="DO212" i="16"/>
  <c r="DO196" i="16"/>
  <c r="DO181" i="16"/>
  <c r="DO162" i="16"/>
  <c r="DO139" i="16"/>
  <c r="DO121" i="16"/>
  <c r="DO102" i="16"/>
  <c r="DO80" i="16"/>
  <c r="DO63" i="16"/>
  <c r="DO44" i="16"/>
  <c r="DO22" i="16"/>
  <c r="DO25" i="16"/>
  <c r="DO97" i="16"/>
  <c r="DO222" i="16"/>
  <c r="DO73" i="16"/>
  <c r="DO161" i="16"/>
  <c r="DO120" i="16"/>
  <c r="DO79" i="16"/>
  <c r="DO43" i="16"/>
  <c r="DO216" i="16"/>
  <c r="DO187" i="16"/>
  <c r="DO145" i="16"/>
  <c r="DO111" i="16"/>
  <c r="DO69" i="16"/>
  <c r="DO31" i="16"/>
  <c r="DO206" i="16"/>
  <c r="DO176" i="16"/>
  <c r="DO131" i="16"/>
  <c r="DO91" i="16"/>
  <c r="DO58" i="16"/>
  <c r="DO17" i="16"/>
  <c r="DO205" i="16"/>
  <c r="DO175" i="16"/>
  <c r="DO130" i="16"/>
  <c r="DO90" i="16"/>
  <c r="DO57" i="16"/>
  <c r="DO16" i="16"/>
  <c r="DO190" i="16"/>
  <c r="DO174" i="16"/>
  <c r="DO148" i="16"/>
  <c r="DO129" i="16"/>
  <c r="DO114" i="16"/>
  <c r="DO89" i="16"/>
  <c r="DO72" i="16"/>
  <c r="DO56" i="16"/>
  <c r="DO34" i="16"/>
  <c r="DO15" i="16"/>
  <c r="DO208" i="16"/>
  <c r="DO193" i="16"/>
  <c r="DO177" i="16"/>
  <c r="DO155" i="16"/>
  <c r="DO132" i="16"/>
  <c r="DO117" i="16"/>
  <c r="DO92" i="16"/>
  <c r="DO76" i="16"/>
  <c r="DO59" i="16"/>
  <c r="DO40" i="16"/>
  <c r="DO18" i="16"/>
  <c r="DO29" i="16"/>
  <c r="DO170" i="16"/>
  <c r="DO156" i="16"/>
  <c r="DO213" i="16"/>
  <c r="DO217" i="16"/>
  <c r="DO188" i="16"/>
  <c r="DO146" i="16"/>
  <c r="DO112" i="16"/>
  <c r="DO70" i="16"/>
  <c r="DO32" i="16"/>
  <c r="DO207" i="16"/>
  <c r="DO179" i="16"/>
  <c r="DO137" i="16"/>
  <c r="DO100" i="16"/>
  <c r="DO61" i="16"/>
  <c r="DO20" i="16"/>
  <c r="DO199" i="16"/>
  <c r="DO165" i="16"/>
  <c r="DO124" i="16"/>
  <c r="DO83" i="16"/>
  <c r="DO47" i="16"/>
  <c r="DO224" i="16"/>
  <c r="DO198" i="16"/>
  <c r="DO164" i="16"/>
  <c r="DO123" i="16"/>
  <c r="DO82" i="16"/>
  <c r="DO46" i="16"/>
  <c r="DO201" i="16"/>
  <c r="DO186" i="16"/>
  <c r="DO167" i="16"/>
  <c r="DO144" i="16"/>
  <c r="DO125" i="16"/>
  <c r="DO110" i="16"/>
  <c r="DO85" i="16"/>
  <c r="DO68" i="16"/>
  <c r="DO49" i="16"/>
  <c r="DO30" i="16"/>
  <c r="DO223" i="16"/>
  <c r="DO204" i="16"/>
  <c r="DO189" i="16"/>
  <c r="DO173" i="16"/>
  <c r="DO147" i="16"/>
  <c r="DO128" i="16"/>
  <c r="DO113" i="16"/>
  <c r="DO88" i="16"/>
  <c r="DO71" i="16"/>
  <c r="DO55" i="16"/>
  <c r="DO33" i="16"/>
  <c r="DO27" i="16" l="1"/>
  <c r="DO214" i="16"/>
  <c r="DO215" i="16"/>
  <c r="DO171" i="16"/>
  <c r="DO172" i="16"/>
  <c r="DO157" i="16"/>
  <c r="DO158" i="16"/>
  <c r="DO151" i="16"/>
  <c r="DO152" i="16"/>
  <c r="DO135" i="16"/>
  <c r="DO136" i="16"/>
  <c r="DO107" i="16"/>
  <c r="DO108" i="16"/>
  <c r="DO98" i="16"/>
  <c r="DO99" i="16"/>
  <c r="DO95" i="16"/>
  <c r="DO96" i="16"/>
  <c r="DO52" i="16"/>
  <c r="DO53" i="16"/>
  <c r="DO38" i="16"/>
  <c r="DO39" i="16"/>
  <c r="DO26" i="16"/>
  <c r="BD134" i="16"/>
  <c r="BD14" i="16"/>
  <c r="BD18" i="16"/>
  <c r="BD22" i="16"/>
  <c r="BD29" i="16"/>
  <c r="BD33" i="16"/>
  <c r="BD40" i="16"/>
  <c r="BD44" i="16"/>
  <c r="BD48" i="16"/>
  <c r="BD55" i="16"/>
  <c r="BD59" i="16"/>
  <c r="BD63" i="16"/>
  <c r="BD67" i="16"/>
  <c r="BD71" i="16"/>
  <c r="BD76" i="16"/>
  <c r="BD80" i="16"/>
  <c r="BD84" i="16"/>
  <c r="BD88" i="16"/>
  <c r="BD92" i="16"/>
  <c r="BD102" i="16"/>
  <c r="BD109" i="16"/>
  <c r="BD113" i="16"/>
  <c r="BD117" i="16"/>
  <c r="BD121" i="16"/>
  <c r="BD153" i="16"/>
  <c r="BD128" i="16"/>
  <c r="BD132" i="16"/>
  <c r="BD139" i="16"/>
  <c r="BD143" i="16"/>
  <c r="BD147" i="16"/>
  <c r="BD155" i="16"/>
  <c r="BD162" i="16"/>
  <c r="BD166" i="16"/>
  <c r="BD173" i="16"/>
  <c r="BD177" i="16"/>
  <c r="BD181" i="16"/>
  <c r="BD185" i="16"/>
  <c r="BD189" i="16"/>
  <c r="BD193" i="16"/>
  <c r="BD196" i="16"/>
  <c r="BD200" i="16"/>
  <c r="BD204" i="16"/>
  <c r="BD208" i="16"/>
  <c r="BD212" i="16"/>
  <c r="BD219" i="16"/>
  <c r="BD223" i="16"/>
  <c r="BD23" i="16"/>
  <c r="BD41" i="16"/>
  <c r="BD56" i="16"/>
  <c r="BD68" i="16"/>
  <c r="BD81" i="16"/>
  <c r="BD93" i="16"/>
  <c r="BD114" i="16"/>
  <c r="BD125" i="16"/>
  <c r="BD140" i="16"/>
  <c r="BD159" i="16"/>
  <c r="BD174" i="16"/>
  <c r="BD182" i="16"/>
  <c r="BD194" i="16"/>
  <c r="BD205" i="16"/>
  <c r="BD220" i="16"/>
  <c r="BD16" i="16"/>
  <c r="BD20" i="16"/>
  <c r="BD24" i="16"/>
  <c r="BD31" i="16"/>
  <c r="BD35" i="16"/>
  <c r="BD42" i="16"/>
  <c r="BD46" i="16"/>
  <c r="BD50" i="16"/>
  <c r="BD57" i="16"/>
  <c r="BD61" i="16"/>
  <c r="BD65" i="16"/>
  <c r="BD69" i="16"/>
  <c r="BD74" i="16"/>
  <c r="BD78" i="16"/>
  <c r="BD82" i="16"/>
  <c r="BD86" i="16"/>
  <c r="BD90" i="16"/>
  <c r="BD100" i="16"/>
  <c r="BD104" i="16"/>
  <c r="BD111" i="16"/>
  <c r="BD115" i="16"/>
  <c r="BD119" i="16"/>
  <c r="BD123" i="16"/>
  <c r="BD126" i="16"/>
  <c r="BD130" i="16"/>
  <c r="BD137" i="16"/>
  <c r="BD141" i="16"/>
  <c r="BD145" i="16"/>
  <c r="BD149" i="16"/>
  <c r="BD160" i="16"/>
  <c r="BD164" i="16"/>
  <c r="BD168" i="16"/>
  <c r="BD175" i="16"/>
  <c r="BD179" i="16"/>
  <c r="BD183" i="16"/>
  <c r="BD187" i="16"/>
  <c r="BD191" i="16"/>
  <c r="BD195" i="16"/>
  <c r="BD198" i="16"/>
  <c r="BD202" i="16"/>
  <c r="BD206" i="16"/>
  <c r="BD210" i="16"/>
  <c r="BD217" i="16"/>
  <c r="BD221" i="16"/>
  <c r="BD19" i="16"/>
  <c r="BD34" i="16"/>
  <c r="BD49" i="16"/>
  <c r="BD64" i="16"/>
  <c r="BD77" i="16"/>
  <c r="BD85" i="16"/>
  <c r="BD103" i="16"/>
  <c r="BD122" i="16"/>
  <c r="BD133" i="16"/>
  <c r="BD144" i="16"/>
  <c r="BD163" i="16"/>
  <c r="BD178" i="16"/>
  <c r="BD190" i="16"/>
  <c r="BD201" i="16"/>
  <c r="BD216" i="16"/>
  <c r="BD17" i="16"/>
  <c r="BD21" i="16"/>
  <c r="BD28" i="16"/>
  <c r="BD32" i="16"/>
  <c r="BD36" i="16"/>
  <c r="BD43" i="16"/>
  <c r="BD47" i="16"/>
  <c r="BD54" i="16"/>
  <c r="BD58" i="16"/>
  <c r="BD62" i="16"/>
  <c r="BD66" i="16"/>
  <c r="BD70" i="16"/>
  <c r="BD75" i="16"/>
  <c r="BD79" i="16"/>
  <c r="BD83" i="16"/>
  <c r="BD87" i="16"/>
  <c r="BD91" i="16"/>
  <c r="BD101" i="16"/>
  <c r="BD105" i="16"/>
  <c r="BD112" i="16"/>
  <c r="BD116" i="16"/>
  <c r="BD120" i="16"/>
  <c r="BD124" i="16"/>
  <c r="BD127" i="16"/>
  <c r="BD131" i="16"/>
  <c r="BD138" i="16"/>
  <c r="BD142" i="16"/>
  <c r="BD146" i="16"/>
  <c r="BD154" i="16"/>
  <c r="BD161" i="16"/>
  <c r="BD165" i="16"/>
  <c r="BD169" i="16"/>
  <c r="BD176" i="16"/>
  <c r="BD180" i="16"/>
  <c r="BD184" i="16"/>
  <c r="BD188" i="16"/>
  <c r="BD192" i="16"/>
  <c r="BD73" i="16"/>
  <c r="BD199" i="16"/>
  <c r="BD203" i="16"/>
  <c r="BD207" i="16"/>
  <c r="BD211" i="16"/>
  <c r="BD218" i="16"/>
  <c r="BD222" i="16"/>
  <c r="BD15" i="16"/>
  <c r="BD30" i="16"/>
  <c r="BD45" i="16"/>
  <c r="BD60" i="16"/>
  <c r="BD72" i="16"/>
  <c r="BD89" i="16"/>
  <c r="BD110" i="16"/>
  <c r="BD118" i="16"/>
  <c r="BD129" i="16"/>
  <c r="BD148" i="16"/>
  <c r="BD167" i="16"/>
  <c r="BD186" i="16"/>
  <c r="BD197" i="16"/>
  <c r="BD209" i="16"/>
  <c r="BD224" i="16"/>
  <c r="BD13" i="16"/>
  <c r="BD170" i="16"/>
  <c r="BD156" i="16"/>
  <c r="BD97" i="16"/>
  <c r="BD37" i="16"/>
  <c r="BD51" i="16"/>
  <c r="BD106" i="16"/>
  <c r="BD94" i="16"/>
  <c r="BD213" i="16"/>
  <c r="BD150" i="16"/>
  <c r="BD25" i="16"/>
  <c r="EC150" i="16"/>
  <c r="EC134" i="16"/>
  <c r="EB37" i="16" l="1"/>
  <c r="DT37" i="16"/>
  <c r="DR37" i="16"/>
  <c r="DZ37" i="16"/>
  <c r="EA37" i="16"/>
  <c r="DP37" i="16"/>
  <c r="DU37" i="16"/>
  <c r="DS37" i="16"/>
  <c r="DQ37" i="16"/>
  <c r="EB106" i="16"/>
  <c r="DT106" i="16"/>
  <c r="DQ106" i="16"/>
  <c r="DU106" i="16"/>
  <c r="DR106" i="16"/>
  <c r="DP106" i="16"/>
  <c r="DZ106" i="16"/>
  <c r="EA106" i="16"/>
  <c r="DS106" i="16"/>
  <c r="EB170" i="16"/>
  <c r="DT170" i="16"/>
  <c r="DP170" i="16"/>
  <c r="DQ170" i="16"/>
  <c r="DR170" i="16"/>
  <c r="DU170" i="16"/>
  <c r="DZ170" i="16"/>
  <c r="EA170" i="16"/>
  <c r="DS170" i="16"/>
  <c r="EC170" i="16"/>
  <c r="EB51" i="16"/>
  <c r="DT51" i="16"/>
  <c r="DR51" i="16"/>
  <c r="DP51" i="16"/>
  <c r="DQ51" i="16"/>
  <c r="DZ51" i="16"/>
  <c r="EA51" i="16"/>
  <c r="DU51" i="16"/>
  <c r="DS51" i="16"/>
  <c r="EB134" i="16"/>
  <c r="DT134" i="16"/>
  <c r="DZ134" i="16"/>
  <c r="DR134" i="16"/>
  <c r="DP134" i="16"/>
  <c r="EA134" i="16"/>
  <c r="DU134" i="16"/>
  <c r="DQ134" i="16"/>
  <c r="DS134" i="16"/>
  <c r="EB213" i="16"/>
  <c r="DQ213" i="16"/>
  <c r="DT213" i="16"/>
  <c r="DP213" i="16"/>
  <c r="DR213" i="16"/>
  <c r="DU213" i="16"/>
  <c r="DZ213" i="16"/>
  <c r="EA213" i="16"/>
  <c r="DS213" i="16"/>
  <c r="EC213" i="16"/>
  <c r="EB94" i="16"/>
  <c r="DT94" i="16"/>
  <c r="DU94" i="16"/>
  <c r="DP94" i="16"/>
  <c r="EA94" i="16"/>
  <c r="DQ94" i="16"/>
  <c r="DZ94" i="16"/>
  <c r="DR94" i="16"/>
  <c r="DS94" i="16"/>
  <c r="EB150" i="16"/>
  <c r="DT150" i="16"/>
  <c r="DP150" i="16"/>
  <c r="DR150" i="16"/>
  <c r="DZ150" i="16"/>
  <c r="DU150" i="16"/>
  <c r="EA150" i="16"/>
  <c r="ED150" i="16" s="1"/>
  <c r="DQ150" i="16"/>
  <c r="DS150" i="16"/>
  <c r="DP25" i="16"/>
  <c r="EB25" i="16"/>
  <c r="DU25" i="16"/>
  <c r="DT25" i="16"/>
  <c r="EA25" i="16"/>
  <c r="DQ25" i="16"/>
  <c r="DZ25" i="16"/>
  <c r="DR25" i="16"/>
  <c r="DS25" i="16"/>
  <c r="EC25" i="16"/>
  <c r="EB97" i="16"/>
  <c r="DT97" i="16"/>
  <c r="EA97" i="16"/>
  <c r="DR97" i="16"/>
  <c r="DP97" i="16"/>
  <c r="DZ97" i="16"/>
  <c r="DU97" i="16"/>
  <c r="DQ97" i="16"/>
  <c r="DS97" i="16"/>
  <c r="EC97" i="16"/>
  <c r="EB156" i="16"/>
  <c r="DT156" i="16"/>
  <c r="DU156" i="16"/>
  <c r="EA156" i="16"/>
  <c r="DQ156" i="16"/>
  <c r="DR156" i="16"/>
  <c r="DZ156" i="16"/>
  <c r="DP156" i="16"/>
  <c r="DS156" i="16"/>
  <c r="EC156" i="16"/>
  <c r="ED134" i="16"/>
  <c r="EE134" i="16" s="1"/>
  <c r="BD215" i="16"/>
  <c r="BD214" i="16"/>
  <c r="BD172" i="16"/>
  <c r="BD171" i="16"/>
  <c r="BD158" i="16"/>
  <c r="BD157" i="16"/>
  <c r="BD152" i="16"/>
  <c r="BD151" i="16"/>
  <c r="BD136" i="16"/>
  <c r="BD135" i="16"/>
  <c r="BD108" i="16"/>
  <c r="BD107" i="16"/>
  <c r="BD99" i="16"/>
  <c r="BD98" i="16"/>
  <c r="BD96" i="16"/>
  <c r="BD95" i="16"/>
  <c r="BD53" i="16"/>
  <c r="BD52" i="16"/>
  <c r="BD39" i="16"/>
  <c r="BD38" i="16"/>
  <c r="BD26" i="16"/>
  <c r="BD27" i="16"/>
  <c r="EC51" i="16"/>
  <c r="EC37" i="16"/>
  <c r="EC106" i="16"/>
  <c r="ED25" i="16" l="1"/>
  <c r="EF25" i="16" s="1"/>
  <c r="DV213" i="16"/>
  <c r="DX213" i="16" s="1"/>
  <c r="DV51" i="16"/>
  <c r="ED213" i="16"/>
  <c r="ED156" i="16"/>
  <c r="EE156" i="16" s="1"/>
  <c r="ED170" i="16"/>
  <c r="EE170" i="16" s="1"/>
  <c r="DV170" i="16"/>
  <c r="ED97" i="16"/>
  <c r="DV150" i="16"/>
  <c r="EN150" i="16" s="1"/>
  <c r="DV37" i="16"/>
  <c r="DV106" i="16"/>
  <c r="DV134" i="16"/>
  <c r="EM134" i="16" s="1"/>
  <c r="EL134" i="16" s="1"/>
  <c r="DV97" i="16"/>
  <c r="DV25" i="16"/>
  <c r="DV94" i="16"/>
  <c r="DV156" i="16"/>
  <c r="EF134" i="16"/>
  <c r="ED37" i="16"/>
  <c r="ED106" i="16"/>
  <c r="ED51" i="16"/>
  <c r="EE150" i="16"/>
  <c r="EF150" i="16"/>
  <c r="EC94" i="16"/>
  <c r="EN213" i="16" l="1"/>
  <c r="DW213" i="16"/>
  <c r="EN170" i="16"/>
  <c r="EM150" i="16"/>
  <c r="EL150" i="16" s="1"/>
  <c r="EE25" i="16"/>
  <c r="EF170" i="16"/>
  <c r="EF156" i="16"/>
  <c r="DX51" i="16"/>
  <c r="DW51" i="16"/>
  <c r="EF213" i="16"/>
  <c r="EE213" i="16"/>
  <c r="EM213" i="16"/>
  <c r="EL213" i="16" s="1"/>
  <c r="DX134" i="16"/>
  <c r="DW134" i="16"/>
  <c r="EN134" i="16"/>
  <c r="DX156" i="16"/>
  <c r="DW156" i="16"/>
  <c r="EN156" i="16"/>
  <c r="EM156" i="16"/>
  <c r="EL156" i="16" s="1"/>
  <c r="DX106" i="16"/>
  <c r="DW106" i="16"/>
  <c r="DW150" i="16"/>
  <c r="DX150" i="16"/>
  <c r="DW94" i="16"/>
  <c r="DX94" i="16"/>
  <c r="EE97" i="16"/>
  <c r="EF97" i="16"/>
  <c r="DX25" i="16"/>
  <c r="DW25" i="16"/>
  <c r="EN25" i="16"/>
  <c r="EM25" i="16"/>
  <c r="EL25" i="16" s="1"/>
  <c r="DX97" i="16"/>
  <c r="DW97" i="16"/>
  <c r="EN97" i="16"/>
  <c r="EM97" i="16"/>
  <c r="EL97" i="16" s="1"/>
  <c r="DW37" i="16"/>
  <c r="DX37" i="16"/>
  <c r="DX170" i="16"/>
  <c r="DW170" i="16"/>
  <c r="EM170" i="16"/>
  <c r="EL170" i="16" s="1"/>
  <c r="EF51" i="16"/>
  <c r="EM51" i="16"/>
  <c r="EL51" i="16" s="1"/>
  <c r="EF106" i="16"/>
  <c r="EM106" i="16"/>
  <c r="EL106" i="16" s="1"/>
  <c r="EF37" i="16"/>
  <c r="EM37" i="16"/>
  <c r="EL37" i="16" s="1"/>
  <c r="EN106" i="16"/>
  <c r="EE37" i="16"/>
  <c r="EE106" i="16"/>
  <c r="EN51" i="16"/>
  <c r="EN37" i="16"/>
  <c r="ED94" i="16"/>
  <c r="EE94" i="16" s="1"/>
  <c r="EE51" i="16"/>
  <c r="DY94" i="16" l="1"/>
  <c r="DY37" i="16"/>
  <c r="DY97" i="16"/>
  <c r="DY156" i="16"/>
  <c r="DY170" i="16"/>
  <c r="DY150" i="16"/>
  <c r="DY134" i="16"/>
  <c r="DY188" i="16"/>
  <c r="DY195" i="16"/>
  <c r="DY87" i="16"/>
  <c r="DY221" i="16"/>
  <c r="DY88" i="16"/>
  <c r="DY69" i="16"/>
  <c r="DY122" i="16"/>
  <c r="DY141" i="16"/>
  <c r="DY202" i="16"/>
  <c r="DY131" i="16"/>
  <c r="DY66" i="16"/>
  <c r="DY173" i="16"/>
  <c r="DY203" i="16"/>
  <c r="DY208" i="16"/>
  <c r="DY177" i="16"/>
  <c r="DY81" i="16"/>
  <c r="DY167" i="16"/>
  <c r="DY224" i="16"/>
  <c r="DY58" i="16"/>
  <c r="DY138" i="16"/>
  <c r="DY127" i="16"/>
  <c r="DY196" i="16"/>
  <c r="DY193" i="16"/>
  <c r="DY162" i="16"/>
  <c r="DY178" i="16"/>
  <c r="DY25" i="16"/>
  <c r="DY61" i="16"/>
  <c r="DY43" i="16"/>
  <c r="DY44" i="16"/>
  <c r="DY42" i="16"/>
  <c r="DY200" i="16"/>
  <c r="DY163" i="16"/>
  <c r="DY29" i="16"/>
  <c r="DY103" i="16"/>
  <c r="DY148" i="16"/>
  <c r="DY126" i="16"/>
  <c r="DY153" i="16"/>
  <c r="DY51" i="16"/>
  <c r="DY49" i="16"/>
  <c r="DY114" i="16"/>
  <c r="DY140" i="16"/>
  <c r="DY192" i="16"/>
  <c r="DY33" i="16"/>
  <c r="DY133" i="16"/>
  <c r="DY73" i="16"/>
  <c r="DY223" i="16"/>
  <c r="DY71" i="16"/>
  <c r="DY30" i="16"/>
  <c r="DY130" i="16"/>
  <c r="DY149" i="16"/>
  <c r="DY142" i="16"/>
  <c r="DY59" i="16"/>
  <c r="DY54" i="16"/>
  <c r="DY218" i="16"/>
  <c r="DY213" i="16"/>
  <c r="DY22" i="16"/>
  <c r="DY201" i="16"/>
  <c r="DY50" i="16"/>
  <c r="DY115" i="16"/>
  <c r="DY78" i="16"/>
  <c r="DY189" i="16"/>
  <c r="DY109" i="16"/>
  <c r="DY169" i="16"/>
  <c r="DY186" i="16"/>
  <c r="DY31" i="16"/>
  <c r="DY159" i="16"/>
  <c r="DY164" i="16"/>
  <c r="DY176" i="16"/>
  <c r="DY18" i="16"/>
  <c r="DY46" i="16"/>
  <c r="DY146" i="16"/>
  <c r="DY74" i="16"/>
  <c r="DY41" i="16"/>
  <c r="DY123" i="16"/>
  <c r="DY191" i="16"/>
  <c r="DY34" i="16"/>
  <c r="DY15" i="16"/>
  <c r="DY60" i="16"/>
  <c r="DY182" i="16"/>
  <c r="DY198" i="16"/>
  <c r="DY124" i="16"/>
  <c r="DY175" i="16"/>
  <c r="DY206" i="16"/>
  <c r="DY181" i="16"/>
  <c r="DY13" i="16"/>
  <c r="DY19" i="16"/>
  <c r="DY121" i="16"/>
  <c r="DY47" i="16"/>
  <c r="DY113" i="16"/>
  <c r="DY155" i="16"/>
  <c r="DY184" i="16"/>
  <c r="DY85" i="16"/>
  <c r="DY63" i="16"/>
  <c r="DY24" i="16"/>
  <c r="DY40" i="16"/>
  <c r="DY219" i="16"/>
  <c r="DY89" i="16"/>
  <c r="DY105" i="16"/>
  <c r="DY161" i="16"/>
  <c r="DY139" i="16"/>
  <c r="DY76" i="16"/>
  <c r="DY110" i="16"/>
  <c r="DY174" i="16"/>
  <c r="DY77" i="16"/>
  <c r="DY209" i="16"/>
  <c r="DY119" i="16"/>
  <c r="DY21" i="16"/>
  <c r="DY14" i="16"/>
  <c r="DY166" i="16"/>
  <c r="DY68" i="16"/>
  <c r="DY129" i="16"/>
  <c r="DY194" i="16"/>
  <c r="DY100" i="16"/>
  <c r="DY183" i="16"/>
  <c r="DY83" i="16"/>
  <c r="DY217" i="16"/>
  <c r="DY222" i="16"/>
  <c r="DY111" i="16"/>
  <c r="DY92" i="16"/>
  <c r="DY180" i="16"/>
  <c r="DY80" i="16"/>
  <c r="DY187" i="16"/>
  <c r="DY45" i="16"/>
  <c r="DY160" i="16"/>
  <c r="DY93" i="16"/>
  <c r="DY82" i="16"/>
  <c r="DY145" i="16"/>
  <c r="DY17" i="16"/>
  <c r="DY79" i="16"/>
  <c r="DY204" i="16"/>
  <c r="DY132" i="16"/>
  <c r="DY23" i="16"/>
  <c r="DY16" i="16"/>
  <c r="DY210" i="16"/>
  <c r="DY147" i="16"/>
  <c r="DY137" i="16"/>
  <c r="DY48" i="16"/>
  <c r="DY112" i="16"/>
  <c r="DY220" i="16"/>
  <c r="DY185" i="16"/>
  <c r="DY101" i="16"/>
  <c r="DY56" i="16"/>
  <c r="DY118" i="16"/>
  <c r="DY20" i="16"/>
  <c r="DY104" i="16"/>
  <c r="DY168" i="16"/>
  <c r="DY75" i="16"/>
  <c r="DY199" i="16"/>
  <c r="DY62" i="16"/>
  <c r="DY84" i="16"/>
  <c r="DY32" i="16"/>
  <c r="DY102" i="16"/>
  <c r="DY197" i="16"/>
  <c r="DY36" i="16"/>
  <c r="DY165" i="16"/>
  <c r="DY212" i="16"/>
  <c r="DY211" i="16"/>
  <c r="DY35" i="16"/>
  <c r="DY154" i="16"/>
  <c r="DY86" i="16"/>
  <c r="DY207" i="16"/>
  <c r="DY90" i="16"/>
  <c r="DY65" i="16"/>
  <c r="DY120" i="16"/>
  <c r="DY64" i="16"/>
  <c r="DY28" i="16"/>
  <c r="DY128" i="16"/>
  <c r="DY67" i="16"/>
  <c r="DY70" i="16"/>
  <c r="DY55" i="16"/>
  <c r="DY72" i="16"/>
  <c r="DY144" i="16"/>
  <c r="DY205" i="16"/>
  <c r="DY57" i="16"/>
  <c r="DY179" i="16"/>
  <c r="DY116" i="16"/>
  <c r="DY143" i="16"/>
  <c r="DY117" i="16"/>
  <c r="DY125" i="16"/>
  <c r="DY190" i="16"/>
  <c r="DY216" i="16"/>
  <c r="DY91" i="16"/>
  <c r="DY106" i="16"/>
  <c r="EF94" i="16"/>
  <c r="EM94" i="16"/>
  <c r="EL94" i="16" s="1"/>
  <c r="EN94" i="16"/>
  <c r="EK196" i="16" s="1"/>
  <c r="EK207" i="16" l="1"/>
  <c r="EK115" i="16"/>
  <c r="EK132" i="16"/>
  <c r="EK13" i="16"/>
  <c r="EK126" i="16"/>
  <c r="EK139" i="16"/>
  <c r="EK148" i="16"/>
  <c r="EK204" i="16"/>
  <c r="EK118" i="16"/>
  <c r="EK127" i="16"/>
  <c r="EK123" i="16"/>
  <c r="EK206" i="16"/>
  <c r="EK18" i="16"/>
  <c r="EK142" i="16"/>
  <c r="EK185" i="16"/>
  <c r="EK141" i="16"/>
  <c r="EK105" i="16"/>
  <c r="EK203" i="16"/>
  <c r="EK28" i="16"/>
  <c r="EK51" i="16"/>
  <c r="EK176" i="16"/>
  <c r="EK150" i="16"/>
  <c r="EK212" i="16"/>
  <c r="EK134" i="16"/>
  <c r="EK69" i="16"/>
  <c r="EK77" i="16"/>
  <c r="EK131" i="16"/>
  <c r="EK47" i="16"/>
  <c r="EK116" i="16"/>
  <c r="EK92" i="16"/>
  <c r="EK102" i="16"/>
  <c r="EK100" i="16"/>
  <c r="EK17" i="16"/>
  <c r="EK146" i="16"/>
  <c r="EK199" i="16"/>
  <c r="EK43" i="16"/>
  <c r="EK180" i="16"/>
  <c r="EK189" i="16"/>
  <c r="EK72" i="16"/>
  <c r="EK68" i="16"/>
  <c r="EK222" i="16"/>
  <c r="EK23" i="16"/>
  <c r="EK45" i="16"/>
  <c r="EK184" i="16"/>
  <c r="EK162" i="16"/>
  <c r="EK120" i="16"/>
  <c r="EK74" i="16"/>
  <c r="EK88" i="16"/>
  <c r="EK29" i="16"/>
  <c r="EK67" i="16"/>
  <c r="EK188" i="16"/>
  <c r="EK106" i="16"/>
  <c r="EK187" i="16"/>
  <c r="EK165" i="16"/>
  <c r="EK224" i="16"/>
  <c r="EK201" i="16"/>
  <c r="EK164" i="16"/>
  <c r="EK71" i="16"/>
  <c r="EK191" i="16"/>
  <c r="EK205" i="16"/>
  <c r="EK144" i="16"/>
  <c r="EK209" i="16"/>
  <c r="EK90" i="16"/>
  <c r="EK192" i="16"/>
  <c r="EK30" i="16"/>
  <c r="EK83" i="16"/>
  <c r="EK166" i="16"/>
  <c r="EK31" i="16"/>
  <c r="EK154" i="16"/>
  <c r="EK22" i="16"/>
  <c r="EK32" i="16"/>
  <c r="EK181" i="16"/>
  <c r="EK137" i="16"/>
  <c r="EK64" i="16"/>
  <c r="EK175" i="16"/>
  <c r="EK183" i="16"/>
  <c r="EK117" i="16"/>
  <c r="EK76" i="16"/>
  <c r="EK195" i="16"/>
  <c r="EK35" i="16"/>
  <c r="EK24" i="16"/>
  <c r="EK133" i="16"/>
  <c r="EK155" i="16"/>
  <c r="EK211" i="16"/>
  <c r="EK55" i="16"/>
  <c r="EK174" i="16"/>
  <c r="EK153" i="16"/>
  <c r="EK219" i="16"/>
  <c r="EK202" i="16"/>
  <c r="EK218" i="16"/>
  <c r="EK101" i="16"/>
  <c r="EK81" i="16"/>
  <c r="EK58" i="16"/>
  <c r="EK177" i="16"/>
  <c r="EK15" i="16"/>
  <c r="EK89" i="16"/>
  <c r="EK103" i="16"/>
  <c r="EK168" i="16"/>
  <c r="EK193" i="16"/>
  <c r="EK33" i="16"/>
  <c r="EK44" i="16"/>
  <c r="EK121" i="16"/>
  <c r="EK186" i="16"/>
  <c r="EK80" i="16"/>
  <c r="EK61" i="16"/>
  <c r="EK56" i="16"/>
  <c r="EK112" i="16"/>
  <c r="EK173" i="16"/>
  <c r="EK159" i="16"/>
  <c r="EK93" i="16"/>
  <c r="DY135" i="16"/>
  <c r="DY136" i="16"/>
  <c r="DY108" i="16"/>
  <c r="DY107" i="16"/>
  <c r="DY214" i="16"/>
  <c r="DY215" i="16"/>
  <c r="DY151" i="16"/>
  <c r="DY152" i="16"/>
  <c r="DY52" i="16"/>
  <c r="DY53" i="16"/>
  <c r="DY172" i="16"/>
  <c r="DY171" i="16"/>
  <c r="EK57" i="16"/>
  <c r="EK91" i="16"/>
  <c r="EK84" i="16"/>
  <c r="EK216" i="16"/>
  <c r="EK21" i="16"/>
  <c r="EK37" i="16"/>
  <c r="EK113" i="16"/>
  <c r="EK178" i="16"/>
  <c r="EK170" i="16"/>
  <c r="EK41" i="16"/>
  <c r="EK104" i="16"/>
  <c r="EK221" i="16"/>
  <c r="EK65" i="16"/>
  <c r="EK94" i="16"/>
  <c r="EK213" i="16"/>
  <c r="EK130" i="16"/>
  <c r="EK87" i="16"/>
  <c r="EK48" i="16"/>
  <c r="DY157" i="16"/>
  <c r="DY158" i="16"/>
  <c r="EK86" i="16"/>
  <c r="EK197" i="16"/>
  <c r="EK119" i="16"/>
  <c r="EK16" i="16"/>
  <c r="EK125" i="16"/>
  <c r="EK124" i="16"/>
  <c r="EK223" i="16"/>
  <c r="EK82" i="16"/>
  <c r="EK34" i="16"/>
  <c r="EK143" i="16"/>
  <c r="EK217" i="16"/>
  <c r="EK129" i="16"/>
  <c r="EK20" i="16"/>
  <c r="EK163" i="16"/>
  <c r="EK62" i="16"/>
  <c r="EK40" i="16"/>
  <c r="EK19" i="16"/>
  <c r="EK167" i="16"/>
  <c r="DY98" i="16"/>
  <c r="DY99" i="16"/>
  <c r="DY38" i="16"/>
  <c r="DY39" i="16"/>
  <c r="DY26" i="16"/>
  <c r="DY27" i="16"/>
  <c r="DY95" i="16"/>
  <c r="DY96" i="16"/>
  <c r="EK63" i="16"/>
  <c r="EK156" i="16"/>
  <c r="EK149" i="16"/>
  <c r="EK111" i="16"/>
  <c r="EK182" i="16"/>
  <c r="EK208" i="16"/>
  <c r="EK50" i="16"/>
  <c r="EK169" i="16"/>
  <c r="EK97" i="16"/>
  <c r="EK198" i="16"/>
  <c r="EK14" i="16"/>
  <c r="EK194" i="16"/>
  <c r="EK54" i="16"/>
  <c r="EK59" i="16"/>
  <c r="EK122" i="16"/>
  <c r="EK73" i="16"/>
  <c r="EK79" i="16"/>
  <c r="EK110" i="16"/>
  <c r="EK75" i="16"/>
  <c r="EK220" i="16"/>
  <c r="EK46" i="16"/>
  <c r="EK60" i="16"/>
  <c r="EK147" i="16"/>
  <c r="EK210" i="16"/>
  <c r="EK70" i="16"/>
  <c r="EK109" i="16"/>
  <c r="EK78" i="16"/>
  <c r="EK140" i="16"/>
  <c r="EK36" i="16"/>
  <c r="EK49" i="16"/>
  <c r="EK114" i="16"/>
  <c r="EK161" i="16"/>
  <c r="EK200" i="16"/>
  <c r="EK42" i="16"/>
  <c r="EK85" i="16"/>
  <c r="EK145" i="16"/>
  <c r="EK190" i="16"/>
  <c r="EK138" i="16"/>
  <c r="EK128" i="16"/>
  <c r="EK25" i="16"/>
  <c r="EK179" i="16"/>
  <c r="EK160" i="16"/>
  <c r="EK66" i="16"/>
  <c r="EG106" i="16"/>
  <c r="EG13" i="16"/>
  <c r="EG14" i="16"/>
  <c r="EG184" i="16"/>
  <c r="EG105" i="16"/>
  <c r="EG28" i="16"/>
  <c r="EG164" i="16"/>
  <c r="EG82" i="16"/>
  <c r="EG197" i="16"/>
  <c r="EG122" i="16"/>
  <c r="EG45" i="16"/>
  <c r="EG185" i="16"/>
  <c r="EG109" i="16"/>
  <c r="EG29" i="16"/>
  <c r="EG180" i="16"/>
  <c r="EG101" i="16"/>
  <c r="EG21" i="16"/>
  <c r="EG160" i="16"/>
  <c r="EG78" i="16"/>
  <c r="EG194" i="16"/>
  <c r="EG118" i="16"/>
  <c r="EG41" i="16"/>
  <c r="EG181" i="16"/>
  <c r="EG102" i="16"/>
  <c r="EG22" i="16"/>
  <c r="EG192" i="16"/>
  <c r="EG116" i="16"/>
  <c r="EG36" i="16"/>
  <c r="EG175" i="16"/>
  <c r="EG90" i="16"/>
  <c r="EG16" i="16"/>
  <c r="EG129" i="16"/>
  <c r="EG56" i="16"/>
  <c r="EG193" i="16"/>
  <c r="EG117" i="16"/>
  <c r="EG40" i="16"/>
  <c r="EG203" i="16"/>
  <c r="EG127" i="16"/>
  <c r="EG54" i="16"/>
  <c r="EG187" i="16"/>
  <c r="EG111" i="16"/>
  <c r="EG31" i="16"/>
  <c r="EG144" i="16"/>
  <c r="EG68" i="16"/>
  <c r="EG204" i="16"/>
  <c r="EG128" i="16"/>
  <c r="EG55" i="16"/>
  <c r="EG211" i="16"/>
  <c r="EG165" i="16"/>
  <c r="EG83" i="16"/>
  <c r="EG217" i="16"/>
  <c r="EG141" i="16"/>
  <c r="EG65" i="16"/>
  <c r="EG182" i="16"/>
  <c r="EG103" i="16"/>
  <c r="EG23" i="16"/>
  <c r="EG166" i="16"/>
  <c r="EG84" i="16"/>
  <c r="EG224" i="16"/>
  <c r="EG161" i="16"/>
  <c r="EG79" i="16"/>
  <c r="EG210" i="16"/>
  <c r="EG137" i="16"/>
  <c r="EG61" i="16"/>
  <c r="EG178" i="16"/>
  <c r="EG93" i="16"/>
  <c r="EG19" i="16"/>
  <c r="EG162" i="16"/>
  <c r="EG80" i="16"/>
  <c r="EG216" i="16"/>
  <c r="EG176" i="16"/>
  <c r="EG91" i="16"/>
  <c r="EG17" i="16"/>
  <c r="EG149" i="16"/>
  <c r="EG74" i="16"/>
  <c r="EG190" i="16"/>
  <c r="EG114" i="16"/>
  <c r="EG34" i="16"/>
  <c r="EG177" i="16"/>
  <c r="EG92" i="16"/>
  <c r="EG18" i="16"/>
  <c r="EG188" i="16"/>
  <c r="EG112" i="16"/>
  <c r="EG32" i="16"/>
  <c r="EG168" i="16"/>
  <c r="EG86" i="16"/>
  <c r="EG201" i="16"/>
  <c r="EG125" i="16"/>
  <c r="EG49" i="16"/>
  <c r="EG189" i="16"/>
  <c r="EG113" i="16"/>
  <c r="EG33" i="16"/>
  <c r="EG218" i="16"/>
  <c r="EG142" i="16"/>
  <c r="EG66" i="16"/>
  <c r="EG198" i="16"/>
  <c r="EG123" i="16"/>
  <c r="EG46" i="16"/>
  <c r="EG163" i="16"/>
  <c r="EG81" i="16"/>
  <c r="EG219" i="16"/>
  <c r="EG143" i="16"/>
  <c r="EG67" i="16"/>
  <c r="EG205" i="16"/>
  <c r="EG138" i="16"/>
  <c r="EG62" i="16"/>
  <c r="EG195" i="16"/>
  <c r="EG119" i="16"/>
  <c r="EG42" i="16"/>
  <c r="EG159" i="16"/>
  <c r="EG77" i="16"/>
  <c r="EG212" i="16"/>
  <c r="EG139" i="16"/>
  <c r="EG63" i="16"/>
  <c r="EG209" i="16"/>
  <c r="EG154" i="16"/>
  <c r="EG75" i="16"/>
  <c r="EG206" i="16"/>
  <c r="EG130" i="16"/>
  <c r="EG57" i="16"/>
  <c r="EG174" i="16"/>
  <c r="EG89" i="16"/>
  <c r="EG15" i="16"/>
  <c r="EG155" i="16"/>
  <c r="EG76" i="16"/>
  <c r="EG222" i="16"/>
  <c r="EG169" i="16"/>
  <c r="EG87" i="16"/>
  <c r="EG221" i="16"/>
  <c r="EG145" i="16"/>
  <c r="EG69" i="16"/>
  <c r="EG186" i="16"/>
  <c r="EG110" i="16"/>
  <c r="EG30" i="16"/>
  <c r="EG173" i="16"/>
  <c r="EG88" i="16"/>
  <c r="EG199" i="16"/>
  <c r="EG124" i="16"/>
  <c r="EG47" i="16"/>
  <c r="EG183" i="16"/>
  <c r="EG104" i="16"/>
  <c r="EG24" i="16"/>
  <c r="EG140" i="16"/>
  <c r="EG64" i="16"/>
  <c r="EG200" i="16"/>
  <c r="EG153" i="16"/>
  <c r="EG48" i="16"/>
  <c r="EG73" i="16"/>
  <c r="EG120" i="16"/>
  <c r="EG43" i="16"/>
  <c r="EG179" i="16"/>
  <c r="EG100" i="16"/>
  <c r="EG20" i="16"/>
  <c r="EG133" i="16"/>
  <c r="EG60" i="16"/>
  <c r="EG196" i="16"/>
  <c r="EG121" i="16"/>
  <c r="EG44" i="16"/>
  <c r="EG207" i="16"/>
  <c r="EG131" i="16"/>
  <c r="EG58" i="16"/>
  <c r="EG191" i="16"/>
  <c r="EG115" i="16"/>
  <c r="EG35" i="16"/>
  <c r="EG148" i="16"/>
  <c r="EG72" i="16"/>
  <c r="EG208" i="16"/>
  <c r="EG132" i="16"/>
  <c r="EG59" i="16"/>
  <c r="EG220" i="16"/>
  <c r="EG146" i="16"/>
  <c r="EG70" i="16"/>
  <c r="EG202" i="16"/>
  <c r="EG126" i="16"/>
  <c r="EG50" i="16"/>
  <c r="EG167" i="16"/>
  <c r="EG85" i="16"/>
  <c r="EG223" i="16"/>
  <c r="EG147" i="16"/>
  <c r="EG71" i="16"/>
  <c r="EG25" i="16"/>
  <c r="EG94" i="16"/>
  <c r="EG156" i="16"/>
  <c r="EG170" i="16"/>
  <c r="EG150" i="16"/>
  <c r="EG51" i="16"/>
  <c r="EG213" i="16"/>
  <c r="EG134" i="16"/>
  <c r="EG97" i="16"/>
  <c r="EG37" i="16"/>
  <c r="EK136" i="16" l="1"/>
  <c r="EK171" i="16"/>
  <c r="EK98" i="16"/>
  <c r="EK151" i="16"/>
  <c r="EK158" i="16"/>
  <c r="EG108" i="16"/>
  <c r="EG107" i="16"/>
  <c r="EG135" i="16"/>
  <c r="EK38" i="16"/>
  <c r="EK39" i="16"/>
  <c r="EG171" i="16"/>
  <c r="EG172" i="16"/>
  <c r="EG151" i="16"/>
  <c r="EG152" i="16"/>
  <c r="EG98" i="16"/>
  <c r="EG99" i="16"/>
  <c r="EG95" i="16"/>
  <c r="EG96" i="16"/>
  <c r="EG52" i="16"/>
  <c r="EG53" i="16"/>
  <c r="EG38" i="16"/>
  <c r="EG39" i="16"/>
  <c r="EG26" i="16"/>
  <c r="EG27" i="16"/>
  <c r="EG214" i="16"/>
  <c r="EG215" i="16"/>
  <c r="EG157" i="16"/>
  <c r="EG158" i="16"/>
  <c r="EG136" i="16"/>
  <c r="EK152" i="16" l="1"/>
  <c r="EK135" i="16"/>
  <c r="EK172" i="16"/>
  <c r="EK157" i="16"/>
  <c r="EK26" i="16"/>
  <c r="EK27" i="16"/>
  <c r="EK52" i="16"/>
  <c r="EK99" i="16"/>
  <c r="EK214" i="16"/>
  <c r="EK215" i="16"/>
  <c r="EK96" i="16"/>
  <c r="EK108" i="16"/>
  <c r="EK107" i="16"/>
  <c r="EK53" i="16"/>
  <c r="EK95" i="16"/>
</calcChain>
</file>

<file path=xl/sharedStrings.xml><?xml version="1.0" encoding="utf-8"?>
<sst xmlns="http://schemas.openxmlformats.org/spreadsheetml/2006/main" count="3087" uniqueCount="1980">
  <si>
    <t>Ease of Doing Business</t>
  </si>
  <si>
    <t>Starting a Business</t>
  </si>
  <si>
    <t>Registering Property</t>
  </si>
  <si>
    <t>Getting Credit</t>
  </si>
  <si>
    <t>Paying Taxes</t>
  </si>
  <si>
    <t>Trading Across Borders</t>
  </si>
  <si>
    <t>Enforcing Contracts</t>
  </si>
  <si>
    <t>Economy</t>
  </si>
  <si>
    <t>Procedures (number)</t>
  </si>
  <si>
    <t>Time (days)</t>
  </si>
  <si>
    <t>Cost (% of income per capita)</t>
  </si>
  <si>
    <t>Cost (% of property value)</t>
  </si>
  <si>
    <t>Ease of Property RANK</t>
  </si>
  <si>
    <t>Sum getting credit</t>
  </si>
  <si>
    <t>Ease of Credit RANK</t>
  </si>
  <si>
    <t>Payments (number)</t>
  </si>
  <si>
    <t>Time (hours)</t>
  </si>
  <si>
    <t>Ease of Taxes RANK</t>
  </si>
  <si>
    <t>Documents for export (number)</t>
  </si>
  <si>
    <t>Time for export (days)</t>
  </si>
  <si>
    <t>Cost to export (US$ per container)</t>
  </si>
  <si>
    <t>Documents for import (number)</t>
  </si>
  <si>
    <t>Time for import (days)</t>
  </si>
  <si>
    <t>Cost to import (US$ per container)</t>
  </si>
  <si>
    <t>Ease of Trading RANK</t>
  </si>
  <si>
    <t>Ease of Contracts RANK</t>
  </si>
  <si>
    <t>Time (years)</t>
  </si>
  <si>
    <t>Cost (% of estate)</t>
  </si>
  <si>
    <t>Recovery rate (cents on the dollar)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</si>
  <si>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</si>
  <si>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</si>
  <si>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</si>
  <si>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</si>
  <si>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</si>
  <si>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</si>
  <si>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</si>
  <si>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</si>
  <si>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</si>
  <si>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</si>
  <si>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Bahamas, The</t>
  </si>
  <si>
    <t>Bahrain</t>
  </si>
  <si>
    <t>Bangladesh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</si>
  <si>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</si>
  <si>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</si>
  <si>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</si>
  <si>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</si>
  <si>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</si>
  <si>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</si>
  <si>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</si>
  <si>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</si>
  <si>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</si>
  <si>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</si>
  <si>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</si>
  <si>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</si>
  <si>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</si>
  <si>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</si>
  <si>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</si>
  <si>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</si>
  <si>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</si>
  <si>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</si>
  <si>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</si>
  <si>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</si>
  <si>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</si>
  <si>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</si>
  <si>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Congo, Dem. Rep.</t>
  </si>
  <si>
    <t>Congo, Rep.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</si>
  <si>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</si>
  <si>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</si>
  <si>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</si>
  <si>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</si>
  <si>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</si>
  <si>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</si>
  <si>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</si>
  <si>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</si>
  <si>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</si>
  <si>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</si>
  <si>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</si>
  <si>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</si>
  <si>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</si>
  <si>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</si>
  <si>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</si>
  <si>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</si>
  <si>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</si>
  <si>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</si>
  <si>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</si>
  <si>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</si>
  <si>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</si>
  <si>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</si>
  <si>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</si>
  <si>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</si>
  <si>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</si>
  <si>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</si>
  <si>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</si>
  <si>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</si>
  <si>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</si>
  <si>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</si>
  <si>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</si>
  <si>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</si>
  <si>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</si>
  <si>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</si>
  <si>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</si>
  <si>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</si>
  <si>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Rep.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</si>
  <si>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</si>
  <si>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</si>
  <si>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</si>
  <si>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</si>
  <si>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</si>
  <si>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</si>
  <si>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</si>
  <si>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</si>
  <si>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</si>
  <si>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</si>
  <si>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</si>
  <si>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</si>
  <si>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</si>
  <si>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</si>
  <si>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</si>
  <si>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</si>
  <si>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</si>
  <si>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</si>
  <si>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</si>
  <si>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Lithuania</t>
  </si>
  <si>
    <t>Luxembourg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</si>
  <si>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</si>
  <si>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</si>
  <si>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</si>
  <si>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</si>
  <si>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</si>
  <si>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</si>
  <si>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</si>
  <si>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</si>
  <si>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</si>
  <si>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Micronesia, Fed. Sts.</t>
  </si>
  <si>
    <t>Moldova</t>
  </si>
  <si>
    <t>Mongolia</t>
  </si>
  <si>
    <t>Montenegro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</si>
  <si>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</si>
  <si>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</si>
  <si>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</si>
  <si>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</si>
  <si>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</si>
  <si>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</si>
  <si>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</si>
  <si>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</si>
  <si>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</si>
  <si>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</si>
  <si>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</si>
  <si>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</si>
  <si>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</si>
  <si>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</si>
  <si>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</si>
  <si>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</si>
  <si>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</si>
  <si>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</si>
  <si>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</si>
  <si>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</si>
  <si>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</si>
  <si>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</si>
  <si>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</si>
  <si>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</si>
  <si>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Samoa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</si>
  <si>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</si>
  <si>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</si>
  <si>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</si>
  <si>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</si>
  <si>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</si>
  <si>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</si>
  <si>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</si>
  <si>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</si>
  <si>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</si>
  <si>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South Africa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</si>
  <si>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</si>
  <si>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</si>
  <si>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</si>
  <si>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</si>
  <si>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</si>
  <si>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</si>
  <si>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</si>
  <si>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Sweden</t>
  </si>
  <si>
    <t>Switzerland</t>
  </si>
  <si>
    <t>Syrian Arab Republic</t>
  </si>
  <si>
    <t>Taiwan, China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</si>
  <si>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</si>
  <si>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</si>
  <si>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</si>
  <si>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</si>
  <si>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</si>
  <si>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</si>
  <si>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</si>
  <si>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</si>
  <si>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</si>
  <si>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</si>
  <si>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</si>
  <si>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</si>
  <si>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</si>
  <si>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</si>
  <si>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</si>
  <si>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</si>
  <si>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</si>
  <si>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Vietnam</t>
  </si>
  <si>
    <t>West Bank and Gaza</t>
  </si>
  <si>
    <t>Yemen, Rep.</t>
  </si>
  <si>
    <t>Zambia</t>
  </si>
  <si>
    <t>Zimbabwe</t>
  </si>
  <si>
    <t>Paid-in Min. Capital (% of income per capita)</t>
  </si>
  <si>
    <t>Ease of getting electricity RANK</t>
  </si>
  <si>
    <t>[English]</t>
  </si>
  <si>
    <t xml:space="preserve"> [Spanish]</t>
  </si>
  <si>
    <t>[French]</t>
  </si>
  <si>
    <t>[Russian]</t>
  </si>
  <si>
    <t xml:space="preserve"> [Portuguese]</t>
  </si>
  <si>
    <t>[Chinese]</t>
  </si>
  <si>
    <t xml:space="preserve"> [Arabic]</t>
  </si>
  <si>
    <t>Afganistán</t>
  </si>
  <si>
    <t>Афганистан</t>
  </si>
  <si>
    <t>Afeganistão</t>
  </si>
  <si>
    <t>阿富汗</t>
  </si>
  <si>
    <t>أفغانستان</t>
  </si>
  <si>
    <t>Albanie</t>
  </si>
  <si>
    <t>Албания</t>
  </si>
  <si>
    <t>Albânia</t>
  </si>
  <si>
    <t>阿尔巴尼亚</t>
  </si>
  <si>
    <t>ألبانيا</t>
  </si>
  <si>
    <t>Argelia</t>
  </si>
  <si>
    <t>Algérie</t>
  </si>
  <si>
    <t>Алжир</t>
  </si>
  <si>
    <t>Argélia</t>
  </si>
  <si>
    <t>阿尔及利亚</t>
  </si>
  <si>
    <t>الجزائر</t>
  </si>
  <si>
    <t>Ангола</t>
  </si>
  <si>
    <t>安哥拉</t>
  </si>
  <si>
    <t>أنغولا</t>
  </si>
  <si>
    <t>Antigua y Barbuda</t>
  </si>
  <si>
    <t>Antigua-et-Barbuda</t>
  </si>
  <si>
    <t>Антигуа и Барбуда</t>
  </si>
  <si>
    <t>Antígua e Barbuda</t>
  </si>
  <si>
    <t>安提瓜和巴布达</t>
  </si>
  <si>
    <t>أنتيغوا وبربودا</t>
  </si>
  <si>
    <t>Argentine</t>
  </si>
  <si>
    <t>Аргентина</t>
  </si>
  <si>
    <t>阿根廷</t>
  </si>
  <si>
    <t>الأرجنتين</t>
  </si>
  <si>
    <t>Arménie</t>
  </si>
  <si>
    <t>Армения</t>
  </si>
  <si>
    <t>Armênia</t>
  </si>
  <si>
    <t>亚美尼亚</t>
  </si>
  <si>
    <t>أرمينيا</t>
  </si>
  <si>
    <t>Australie</t>
  </si>
  <si>
    <t>Австралия</t>
  </si>
  <si>
    <t>Austrália</t>
  </si>
  <si>
    <t>澳大利亚</t>
  </si>
  <si>
    <t>أستراليا</t>
  </si>
  <si>
    <t>Autriche</t>
  </si>
  <si>
    <t>Австрия</t>
  </si>
  <si>
    <t>Áustria</t>
  </si>
  <si>
    <t>奥地利</t>
  </si>
  <si>
    <t>النمسا</t>
  </si>
  <si>
    <t>Azerbaiyán</t>
  </si>
  <si>
    <t>Azerbaïdjan</t>
  </si>
  <si>
    <t>Азербайджан</t>
  </si>
  <si>
    <t>Azerbaijão</t>
  </si>
  <si>
    <t>阿塞拜疆</t>
  </si>
  <si>
    <t>أذربيجان</t>
  </si>
  <si>
    <t>Bahamas</t>
  </si>
  <si>
    <t>Багамские Острова</t>
  </si>
  <si>
    <t>巴哈马群岛</t>
  </si>
  <si>
    <t>(جزر البهاما (البهاماس</t>
  </si>
  <si>
    <t>Bahrein</t>
  </si>
  <si>
    <t>Bahreïn</t>
  </si>
  <si>
    <t>Бахрейн</t>
  </si>
  <si>
    <t>Barém</t>
  </si>
  <si>
    <t>巴林</t>
  </si>
  <si>
    <t>البحرين</t>
  </si>
  <si>
    <t>Бангладеш</t>
  </si>
  <si>
    <t>孟加拉国</t>
  </si>
  <si>
    <t>بنغلاديش</t>
  </si>
  <si>
    <t>Belarús</t>
  </si>
  <si>
    <t>Беларусь</t>
  </si>
  <si>
    <t>Bielorrússia</t>
  </si>
  <si>
    <t>白俄罗斯</t>
  </si>
  <si>
    <t>بيلاروس</t>
  </si>
  <si>
    <t>Bélgica</t>
  </si>
  <si>
    <t>Belgique</t>
  </si>
  <si>
    <t>Бельгия</t>
  </si>
  <si>
    <t>比利时</t>
  </si>
  <si>
    <t>بلجيكا</t>
  </si>
  <si>
    <t>Belice</t>
  </si>
  <si>
    <t>Белиз</t>
  </si>
  <si>
    <t>伯利兹</t>
  </si>
  <si>
    <t>بليز</t>
  </si>
  <si>
    <t>Bénin</t>
  </si>
  <si>
    <t>Бенин</t>
  </si>
  <si>
    <t>贝宁</t>
  </si>
  <si>
    <t>بنين</t>
  </si>
  <si>
    <t>Bhután</t>
  </si>
  <si>
    <t>Bhoutan</t>
  </si>
  <si>
    <t>Бутан</t>
  </si>
  <si>
    <t>Butão</t>
  </si>
  <si>
    <t>不丹</t>
  </si>
  <si>
    <t>بوتان</t>
  </si>
  <si>
    <t>Bolivie</t>
  </si>
  <si>
    <t>Боливия</t>
  </si>
  <si>
    <t>Bolívia</t>
  </si>
  <si>
    <t>玻利维亚</t>
  </si>
  <si>
    <t>بوليفيا</t>
  </si>
  <si>
    <t>Bosnia y Herzegovina</t>
  </si>
  <si>
    <t>Bosnie-Herzégovine</t>
  </si>
  <si>
    <t>Босния и Герцеговина</t>
  </si>
  <si>
    <t>Bósnia e Herzegovina</t>
  </si>
  <si>
    <t>波斯尼亚和黑塞哥维那</t>
  </si>
  <si>
    <t xml:space="preserve">البوسنة والهرسك </t>
  </si>
  <si>
    <t>Ботсвана</t>
  </si>
  <si>
    <t>Botsuana</t>
  </si>
  <si>
    <t>博茨瓦纳</t>
  </si>
  <si>
    <t>بوتسوانا</t>
  </si>
  <si>
    <t>Brasil</t>
  </si>
  <si>
    <t>Brésil</t>
  </si>
  <si>
    <t>Бразилия</t>
  </si>
  <si>
    <t>巴西</t>
  </si>
  <si>
    <t>البرازيل</t>
  </si>
  <si>
    <t>Brunéi Darussalam</t>
  </si>
  <si>
    <t xml:space="preserve">Бруней-Даруссалам </t>
  </si>
  <si>
    <t>文莱达鲁萨兰国</t>
  </si>
  <si>
    <t>بروناي دار السلام</t>
  </si>
  <si>
    <t>Bulgarie</t>
  </si>
  <si>
    <t>Болгария</t>
  </si>
  <si>
    <t>Bulgária</t>
  </si>
  <si>
    <t>保加利亚</t>
  </si>
  <si>
    <t>بلغاريا</t>
  </si>
  <si>
    <t>Буркина-Фасо</t>
  </si>
  <si>
    <t>布吉纳法索</t>
  </si>
  <si>
    <t xml:space="preserve">بوركينا فاصو </t>
  </si>
  <si>
    <t>Бурунди</t>
  </si>
  <si>
    <t>布隆迪</t>
  </si>
  <si>
    <t xml:space="preserve">بوروندي </t>
  </si>
  <si>
    <t>Camboya</t>
  </si>
  <si>
    <t>Cambodge</t>
  </si>
  <si>
    <t>Камбоджа</t>
  </si>
  <si>
    <t>Camboja</t>
  </si>
  <si>
    <t>柬埔寨</t>
  </si>
  <si>
    <t>كمبوديا</t>
  </si>
  <si>
    <t>Camerún</t>
  </si>
  <si>
    <t>Cameroun</t>
  </si>
  <si>
    <t>Камерун</t>
  </si>
  <si>
    <t>Camarões</t>
  </si>
  <si>
    <t>喀麦隆</t>
  </si>
  <si>
    <t>الكاميرون</t>
  </si>
  <si>
    <t>Canadá</t>
  </si>
  <si>
    <t>Канада</t>
  </si>
  <si>
    <t>加拿大</t>
  </si>
  <si>
    <t>كندا</t>
  </si>
  <si>
    <t>Cabo Verde</t>
  </si>
  <si>
    <t>Cap-Vert</t>
  </si>
  <si>
    <t>Кабо-Верде</t>
  </si>
  <si>
    <t>佛得角</t>
  </si>
  <si>
    <t>الرأس الأخضر (كاب فيردي)</t>
  </si>
  <si>
    <t>República Centroafricana</t>
  </si>
  <si>
    <t>République centrafricaine</t>
  </si>
  <si>
    <t>Центральноафриканская Республика</t>
  </si>
  <si>
    <t>República Centro-Africana</t>
  </si>
  <si>
    <t>中非共和国</t>
  </si>
  <si>
    <t xml:space="preserve">جمهورية أفريقيا الوسطى </t>
  </si>
  <si>
    <t>Tchad</t>
  </si>
  <si>
    <t>Чад</t>
  </si>
  <si>
    <t>Chade</t>
  </si>
  <si>
    <t>乍得</t>
  </si>
  <si>
    <t>تشاد</t>
  </si>
  <si>
    <t>Chili</t>
  </si>
  <si>
    <t>Чили</t>
  </si>
  <si>
    <t>智利</t>
  </si>
  <si>
    <t>شيلي</t>
  </si>
  <si>
    <t>Chine</t>
  </si>
  <si>
    <t>Китай</t>
  </si>
  <si>
    <t>China, República Popular da</t>
  </si>
  <si>
    <t>中国</t>
  </si>
  <si>
    <t>الصين</t>
  </si>
  <si>
    <t>Hong Kong SAR, China</t>
  </si>
  <si>
    <t>Hong Kong RAE, China</t>
  </si>
  <si>
    <t>RAS de Hong Kong, Chine</t>
  </si>
  <si>
    <t>Гонконг, Китай</t>
  </si>
  <si>
    <t>中国香港特别行政区</t>
  </si>
  <si>
    <t>منطقة هونغ كونغ الإدارية الخاصة الخاضعة للصين</t>
  </si>
  <si>
    <t>Taïwan, Chine</t>
  </si>
  <si>
    <t>Тайвань, Китай</t>
  </si>
  <si>
    <t>中国台湾</t>
  </si>
  <si>
    <t>تايوان، الصين</t>
  </si>
  <si>
    <t>Colombie</t>
  </si>
  <si>
    <t>Колумбия</t>
  </si>
  <si>
    <t>Colômbia</t>
  </si>
  <si>
    <t>哥伦比亚</t>
  </si>
  <si>
    <t>كولومبيا</t>
  </si>
  <si>
    <t>Comoras</t>
  </si>
  <si>
    <t>Comores</t>
  </si>
  <si>
    <t>Коморские острова</t>
  </si>
  <si>
    <t>科摩罗</t>
  </si>
  <si>
    <t xml:space="preserve">جزر القمر </t>
  </si>
  <si>
    <t>Congo, República Democrática</t>
  </si>
  <si>
    <t>Congo, République démocratique du</t>
  </si>
  <si>
    <t>Демократическая Республика Конго</t>
  </si>
  <si>
    <t>Congo, República Democrática do</t>
  </si>
  <si>
    <t>刚果民主共和国</t>
  </si>
  <si>
    <t>جمهورية الكونغو الديمقراطية</t>
  </si>
  <si>
    <t>Congo, República del</t>
  </si>
  <si>
    <t>Congo, République du</t>
  </si>
  <si>
    <t>Республика Конго</t>
  </si>
  <si>
    <t>Congo, República do</t>
  </si>
  <si>
    <t>刚果共和国</t>
  </si>
  <si>
    <t>الكونغو</t>
  </si>
  <si>
    <t>Коста-Рика</t>
  </si>
  <si>
    <t>哥斯达黎加</t>
  </si>
  <si>
    <t>كوستاريكا</t>
  </si>
  <si>
    <t>Costa de Marfil</t>
  </si>
  <si>
    <t>Кот-д'Ивуар</t>
  </si>
  <si>
    <t>Costa do Marfim</t>
  </si>
  <si>
    <t>象牙海岸</t>
  </si>
  <si>
    <t>Croacia</t>
  </si>
  <si>
    <t>Croatie</t>
  </si>
  <si>
    <t>Хорватия</t>
  </si>
  <si>
    <t>Croácia</t>
  </si>
  <si>
    <t>克罗地亚</t>
  </si>
  <si>
    <t>كرواتيا</t>
  </si>
  <si>
    <t>Chipre</t>
  </si>
  <si>
    <t>Chypre</t>
  </si>
  <si>
    <t>Кипр</t>
  </si>
  <si>
    <t xml:space="preserve">Chipre    </t>
  </si>
  <si>
    <t>塞浦路斯</t>
  </si>
  <si>
    <t>قبرص</t>
  </si>
  <si>
    <t>República Checa</t>
  </si>
  <si>
    <t>République tchèque</t>
  </si>
  <si>
    <t>Чешская Республика</t>
  </si>
  <si>
    <t>捷克</t>
  </si>
  <si>
    <t>الجمهورية التشيكية</t>
  </si>
  <si>
    <t>Dinamarca</t>
  </si>
  <si>
    <t>Danemark</t>
  </si>
  <si>
    <t>Дания</t>
  </si>
  <si>
    <t>丹麦</t>
  </si>
  <si>
    <t>Джибути</t>
  </si>
  <si>
    <t>吉布提</t>
  </si>
  <si>
    <t>جيبوتي</t>
  </si>
  <si>
    <t>Dominique</t>
  </si>
  <si>
    <t>Доминика</t>
  </si>
  <si>
    <t>多米尼加</t>
  </si>
  <si>
    <t>دومينيكا</t>
  </si>
  <si>
    <t>República Dominicana</t>
  </si>
  <si>
    <t>République dominicaine</t>
  </si>
  <si>
    <t>Доминиканская Республика</t>
  </si>
  <si>
    <t>多米尼加共和国</t>
  </si>
  <si>
    <t xml:space="preserve">الجمهورية الدومينيكية </t>
  </si>
  <si>
    <t>Équateur</t>
  </si>
  <si>
    <t>Эквадор</t>
  </si>
  <si>
    <t>Equador</t>
  </si>
  <si>
    <t>厄瓜多尔</t>
  </si>
  <si>
    <t>إكوادور</t>
  </si>
  <si>
    <t>Egipto</t>
  </si>
  <si>
    <t>Égypte</t>
  </si>
  <si>
    <t>Египет</t>
  </si>
  <si>
    <t xml:space="preserve">Egito  </t>
  </si>
  <si>
    <t>阿拉伯埃及共和国</t>
  </si>
  <si>
    <t>مصر (جمهورية مصر العربية)</t>
  </si>
  <si>
    <t>Эль-Сальвадор</t>
  </si>
  <si>
    <t>萨尔瓦多</t>
  </si>
  <si>
    <t>السلفادور</t>
  </si>
  <si>
    <t>Guinea Ecuatorial</t>
  </si>
  <si>
    <t>Guinée équatoriale</t>
  </si>
  <si>
    <t>Экваториальная Гвинея</t>
  </si>
  <si>
    <t>Guiné Equatorial</t>
  </si>
  <si>
    <t>赤道几内亚</t>
  </si>
  <si>
    <t xml:space="preserve">غينيا الاستوائية </t>
  </si>
  <si>
    <t>Érythrée</t>
  </si>
  <si>
    <t>Эритрея</t>
  </si>
  <si>
    <t>Eritréia</t>
  </si>
  <si>
    <t>厄立特里亚</t>
  </si>
  <si>
    <t>إريتريا</t>
  </si>
  <si>
    <t>Estonie</t>
  </si>
  <si>
    <t>Эстония</t>
  </si>
  <si>
    <t>Estônia</t>
  </si>
  <si>
    <t>爱沙尼亚</t>
  </si>
  <si>
    <t>إستونيا</t>
  </si>
  <si>
    <t>Etiopía</t>
  </si>
  <si>
    <t>Éthiopie</t>
  </si>
  <si>
    <t>Эфиопия</t>
  </si>
  <si>
    <t>Etiópia</t>
  </si>
  <si>
    <t>埃塞俄比亚</t>
  </si>
  <si>
    <t>إثيوبيا</t>
  </si>
  <si>
    <t>Fidji</t>
  </si>
  <si>
    <t>Фиджи</t>
  </si>
  <si>
    <t>斐济</t>
  </si>
  <si>
    <t>فيجي</t>
  </si>
  <si>
    <t>Finlandia</t>
  </si>
  <si>
    <t>Finlande</t>
  </si>
  <si>
    <t>Финляндия</t>
  </si>
  <si>
    <t>Finlândia</t>
  </si>
  <si>
    <t>芬兰</t>
  </si>
  <si>
    <t>فنلندا</t>
  </si>
  <si>
    <t>Francia</t>
  </si>
  <si>
    <t>Франция</t>
  </si>
  <si>
    <t>França</t>
  </si>
  <si>
    <t>法国</t>
  </si>
  <si>
    <t>فرنسا</t>
  </si>
  <si>
    <t>Gabón</t>
  </si>
  <si>
    <t>Габон</t>
  </si>
  <si>
    <t>Gabão</t>
  </si>
  <si>
    <t>加蓬</t>
  </si>
  <si>
    <t>غابون</t>
  </si>
  <si>
    <t>Gambia</t>
  </si>
  <si>
    <t>Gambie</t>
  </si>
  <si>
    <t>Гамбия</t>
  </si>
  <si>
    <t>Gâmbia</t>
  </si>
  <si>
    <t>冈比亚</t>
  </si>
  <si>
    <t>غامبيا</t>
  </si>
  <si>
    <t>Géorgie</t>
  </si>
  <si>
    <t>Грузия</t>
  </si>
  <si>
    <t>Geórgia</t>
  </si>
  <si>
    <t>格鲁吉亚</t>
  </si>
  <si>
    <t xml:space="preserve">جورجيا </t>
  </si>
  <si>
    <t>Alemania</t>
  </si>
  <si>
    <t>Allemagne</t>
  </si>
  <si>
    <t>Германия</t>
  </si>
  <si>
    <t>Alemanha</t>
  </si>
  <si>
    <t>德国</t>
  </si>
  <si>
    <t>ألمانيا</t>
  </si>
  <si>
    <t>Гана</t>
  </si>
  <si>
    <t>Gana</t>
  </si>
  <si>
    <t>加纳</t>
  </si>
  <si>
    <t>غانا</t>
  </si>
  <si>
    <t>Grecia</t>
  </si>
  <si>
    <t>Grèce</t>
  </si>
  <si>
    <t>Греция</t>
  </si>
  <si>
    <t>Grécia</t>
  </si>
  <si>
    <t>希腊</t>
  </si>
  <si>
    <t>اليونان</t>
  </si>
  <si>
    <t>Grenade</t>
  </si>
  <si>
    <t>Гренада</t>
  </si>
  <si>
    <t>格林纳达</t>
  </si>
  <si>
    <t>غرينادا</t>
  </si>
  <si>
    <t>Гватемала</t>
  </si>
  <si>
    <t>危地马拉</t>
  </si>
  <si>
    <t>غواتيمالا</t>
  </si>
  <si>
    <t>Guinée</t>
  </si>
  <si>
    <t>Гвинея</t>
  </si>
  <si>
    <t>Guiné</t>
  </si>
  <si>
    <t>几内亚</t>
  </si>
  <si>
    <t>غينيا</t>
  </si>
  <si>
    <t>Guinée-Bissau</t>
  </si>
  <si>
    <t>Гвинея-Биссау</t>
  </si>
  <si>
    <t>Guiné-Bissau</t>
  </si>
  <si>
    <t>几内亚比绍</t>
  </si>
  <si>
    <t xml:space="preserve">غينيا - بيساو </t>
  </si>
  <si>
    <t>Guyane</t>
  </si>
  <si>
    <t>Гайана</t>
  </si>
  <si>
    <t>Guiana, RC</t>
  </si>
  <si>
    <t>圭亚那</t>
  </si>
  <si>
    <t xml:space="preserve">غيانا </t>
  </si>
  <si>
    <t>Haití</t>
  </si>
  <si>
    <t>Haïti</t>
  </si>
  <si>
    <t>Гаити</t>
  </si>
  <si>
    <t>海地</t>
  </si>
  <si>
    <t>هايتي</t>
  </si>
  <si>
    <t>Гондурас</t>
  </si>
  <si>
    <t>洪都拉斯</t>
  </si>
  <si>
    <t>هندوراس</t>
  </si>
  <si>
    <t>Hungría</t>
  </si>
  <si>
    <t>Hongrie</t>
  </si>
  <si>
    <t>Венгрия</t>
  </si>
  <si>
    <t>Hungria</t>
  </si>
  <si>
    <t>匈牙利</t>
  </si>
  <si>
    <t>هنغاريا</t>
  </si>
  <si>
    <t>Islandia</t>
  </si>
  <si>
    <t>Islande</t>
  </si>
  <si>
    <t>Исландия</t>
  </si>
  <si>
    <t>Islândia</t>
  </si>
  <si>
    <t>冰岛</t>
  </si>
  <si>
    <t>آيسلندا</t>
  </si>
  <si>
    <t>Inde</t>
  </si>
  <si>
    <t>Индия</t>
  </si>
  <si>
    <t>Índia</t>
  </si>
  <si>
    <t>印度</t>
  </si>
  <si>
    <t>الهند</t>
  </si>
  <si>
    <t>Indonésie</t>
  </si>
  <si>
    <t>Индонезия</t>
  </si>
  <si>
    <t>Indonésia</t>
  </si>
  <si>
    <t>印度尼西亚</t>
  </si>
  <si>
    <t>إندونيسيا</t>
  </si>
  <si>
    <t>Irán, República Islámica del</t>
  </si>
  <si>
    <t>Iran, République islamique d'</t>
  </si>
  <si>
    <t>Иран (Исламская Республика)</t>
  </si>
  <si>
    <t>Irã, República Islâmica do</t>
  </si>
  <si>
    <t>伊朗伊斯兰共和国</t>
  </si>
  <si>
    <t>إيران (جمهورية إيران الإسلامية)</t>
  </si>
  <si>
    <t>Ирак</t>
  </si>
  <si>
    <t>Iraque</t>
  </si>
  <si>
    <t>伊拉克</t>
  </si>
  <si>
    <t>العراق</t>
  </si>
  <si>
    <t>Irlanda</t>
  </si>
  <si>
    <t>Irlande</t>
  </si>
  <si>
    <t>Ирландия</t>
  </si>
  <si>
    <t>爱尔兰</t>
  </si>
  <si>
    <t>آيرلندا</t>
  </si>
  <si>
    <t>Israël</t>
  </si>
  <si>
    <t>Израиль</t>
  </si>
  <si>
    <t>以色列</t>
  </si>
  <si>
    <t>إسرائيل</t>
  </si>
  <si>
    <t>Italia</t>
  </si>
  <si>
    <t>Italie</t>
  </si>
  <si>
    <t>Италия</t>
  </si>
  <si>
    <t>Itália</t>
  </si>
  <si>
    <t>意大利</t>
  </si>
  <si>
    <t>إيطاليا</t>
  </si>
  <si>
    <t>Jamaïque</t>
  </si>
  <si>
    <t>Ямайка</t>
  </si>
  <si>
    <t>牙买加</t>
  </si>
  <si>
    <t>جامايكا</t>
  </si>
  <si>
    <t>Japón</t>
  </si>
  <si>
    <t>Japon</t>
  </si>
  <si>
    <t>Япония</t>
  </si>
  <si>
    <t>Japão</t>
  </si>
  <si>
    <t>日本</t>
  </si>
  <si>
    <t>اليابان</t>
  </si>
  <si>
    <t>Jordania</t>
  </si>
  <si>
    <t>Jordanie</t>
  </si>
  <si>
    <t>Иордания</t>
  </si>
  <si>
    <t>Jordânia</t>
  </si>
  <si>
    <t>约旦</t>
  </si>
  <si>
    <t>الأردن</t>
  </si>
  <si>
    <t>Казахстан</t>
  </si>
  <si>
    <t>Cazaquistão</t>
  </si>
  <si>
    <t>哈萨克斯坦</t>
  </si>
  <si>
    <t>كازاخستان</t>
  </si>
  <si>
    <t>Kenia</t>
  </si>
  <si>
    <t>Кения</t>
  </si>
  <si>
    <t>肯尼亚</t>
  </si>
  <si>
    <t>كينيا</t>
  </si>
  <si>
    <t>Кирибати</t>
  </si>
  <si>
    <t>基里巴斯</t>
  </si>
  <si>
    <t>كيريباس (كيريباتي)</t>
  </si>
  <si>
    <t>Corea, República de</t>
  </si>
  <si>
    <t xml:space="preserve">Corée, République de </t>
  </si>
  <si>
    <t>大韩民国</t>
  </si>
  <si>
    <t>جمهورية كوريا</t>
  </si>
  <si>
    <t>Koweït</t>
  </si>
  <si>
    <t>Кувейт</t>
  </si>
  <si>
    <t>科威特</t>
  </si>
  <si>
    <t>الكويت</t>
  </si>
  <si>
    <t>República Kirguisa</t>
  </si>
  <si>
    <t>Kirghizistan</t>
  </si>
  <si>
    <t xml:space="preserve">Кыргызстан </t>
  </si>
  <si>
    <t>Quirguistão</t>
  </si>
  <si>
    <t>吉尔吉斯共和国</t>
  </si>
  <si>
    <t>قيرغيزستان (جمهورية قيرغيز)</t>
  </si>
  <si>
    <t xml:space="preserve">Lao, República Democrática </t>
  </si>
  <si>
    <t xml:space="preserve">Lao,  République démocratique populaire </t>
  </si>
  <si>
    <t xml:space="preserve">Лаосская Народно-Демократическая Республика </t>
  </si>
  <si>
    <t>Laos, República Democrática Popular do</t>
  </si>
  <si>
    <t>老挝</t>
  </si>
  <si>
    <t xml:space="preserve">جمهورية لاو الديمقراطية الشعبية </t>
  </si>
  <si>
    <t>Lettonie</t>
  </si>
  <si>
    <t>Латвия</t>
  </si>
  <si>
    <t>Letônia</t>
  </si>
  <si>
    <t>拉脱维亚</t>
  </si>
  <si>
    <t>لاتفيا</t>
  </si>
  <si>
    <t>Líbano</t>
  </si>
  <si>
    <t>Liban</t>
  </si>
  <si>
    <t>Ливан</t>
  </si>
  <si>
    <t>黎巴嫩</t>
  </si>
  <si>
    <t>لبنان</t>
  </si>
  <si>
    <t>Лесото</t>
  </si>
  <si>
    <t>Lesoto</t>
  </si>
  <si>
    <t>莱索托</t>
  </si>
  <si>
    <t>ليسوتو</t>
  </si>
  <si>
    <t>Libéria</t>
  </si>
  <si>
    <t>Либерия</t>
  </si>
  <si>
    <t>利比里亚</t>
  </si>
  <si>
    <t>ليبيريا</t>
  </si>
  <si>
    <t>Lituania</t>
  </si>
  <si>
    <t>Lituanie</t>
  </si>
  <si>
    <t>Литва</t>
  </si>
  <si>
    <t>Lituânia</t>
  </si>
  <si>
    <t>立陶宛</t>
  </si>
  <si>
    <t>ليتوانيا</t>
  </si>
  <si>
    <t>Luxemburgo</t>
  </si>
  <si>
    <t>Люксембург</t>
  </si>
  <si>
    <t>卢森堡</t>
  </si>
  <si>
    <t>لكسمبرغ (لوكسمبورغ)</t>
  </si>
  <si>
    <t>Мадагаскар</t>
  </si>
  <si>
    <t>马达加斯加</t>
  </si>
  <si>
    <t>مدغشقر</t>
  </si>
  <si>
    <t>Малави</t>
  </si>
  <si>
    <t>Maláui</t>
  </si>
  <si>
    <t>马拉维</t>
  </si>
  <si>
    <t>ملاوي</t>
  </si>
  <si>
    <t>Malasia</t>
  </si>
  <si>
    <t>Malaisie</t>
  </si>
  <si>
    <t>Малайзия</t>
  </si>
  <si>
    <t>Malásia</t>
  </si>
  <si>
    <t>马来西亚</t>
  </si>
  <si>
    <t>ماليزيا</t>
  </si>
  <si>
    <t>Maldivas</t>
  </si>
  <si>
    <t xml:space="preserve">Мальдивские Острова </t>
  </si>
  <si>
    <t>Maldivas, República das</t>
  </si>
  <si>
    <t>马尔代夫</t>
  </si>
  <si>
    <t>ملديف (جزر المالديف)</t>
  </si>
  <si>
    <t>Malí</t>
  </si>
  <si>
    <t>Мали</t>
  </si>
  <si>
    <t>Mali, República do</t>
  </si>
  <si>
    <t>马里</t>
  </si>
  <si>
    <t>مالي</t>
  </si>
  <si>
    <t>Islas Marshall</t>
  </si>
  <si>
    <t>Îles Marshall</t>
  </si>
  <si>
    <t>Маршалловы Острова</t>
  </si>
  <si>
    <t>Ilhas Marshall</t>
  </si>
  <si>
    <t>马绍尔群岛</t>
  </si>
  <si>
    <t xml:space="preserve">جزر مارشال </t>
  </si>
  <si>
    <t>Mauritanie</t>
  </si>
  <si>
    <t>Мавритания</t>
  </si>
  <si>
    <t>Mauritânia</t>
  </si>
  <si>
    <t>毛里塔尼亚</t>
  </si>
  <si>
    <t>موريتانيا</t>
  </si>
  <si>
    <t>Mauricio</t>
  </si>
  <si>
    <t>Maurice</t>
  </si>
  <si>
    <t>Маврикий</t>
  </si>
  <si>
    <t>Ilhas Maurício</t>
  </si>
  <si>
    <t>毛里求斯</t>
  </si>
  <si>
    <t>موريشيوس</t>
  </si>
  <si>
    <t>México</t>
  </si>
  <si>
    <t>Mexique</t>
  </si>
  <si>
    <t>Мексика</t>
  </si>
  <si>
    <t>墨西哥</t>
  </si>
  <si>
    <t>المكسيك</t>
  </si>
  <si>
    <t>Micronesia, Estados Federados</t>
  </si>
  <si>
    <t>Micronésie, États fédérés</t>
  </si>
  <si>
    <t>Микронезия (Федеративные Штаты)</t>
  </si>
  <si>
    <t>Micronésia, Estados Federados da</t>
  </si>
  <si>
    <t>密克罗尼西亚联邦</t>
  </si>
  <si>
    <t>ميكرونيزيا (ولايات ميكرونيزيا الموحدة)</t>
  </si>
  <si>
    <t xml:space="preserve">Moldova, República de </t>
  </si>
  <si>
    <t xml:space="preserve">Moldova, République de </t>
  </si>
  <si>
    <t>Молдова</t>
  </si>
  <si>
    <t>Moldova, República</t>
  </si>
  <si>
    <t>摩尔多瓦</t>
  </si>
  <si>
    <t>مولدوفا (مولدافيا)</t>
  </si>
  <si>
    <t>Mongolie</t>
  </si>
  <si>
    <t>Монголия</t>
  </si>
  <si>
    <t>Mongólia</t>
  </si>
  <si>
    <t>蒙古</t>
  </si>
  <si>
    <t>منغوليا</t>
  </si>
  <si>
    <t>Marruecos</t>
  </si>
  <si>
    <t>Maroc</t>
  </si>
  <si>
    <t>Марокко</t>
  </si>
  <si>
    <t>Marrocos</t>
  </si>
  <si>
    <t>摩洛哥</t>
  </si>
  <si>
    <t>المغرب</t>
  </si>
  <si>
    <t>Мозамбик</t>
  </si>
  <si>
    <t>Moçambique</t>
  </si>
  <si>
    <t>莫桑比克</t>
  </si>
  <si>
    <t>موزامبيق</t>
  </si>
  <si>
    <t>Namibie</t>
  </si>
  <si>
    <t>Намибия</t>
  </si>
  <si>
    <t>Namíbia</t>
  </si>
  <si>
    <t>纳米比亚</t>
  </si>
  <si>
    <t>ناميبيا</t>
  </si>
  <si>
    <t>Népal</t>
  </si>
  <si>
    <t>Непал</t>
  </si>
  <si>
    <t>尼泊尔</t>
  </si>
  <si>
    <t>نيبال</t>
  </si>
  <si>
    <t>Países Bajos</t>
  </si>
  <si>
    <t>Pays-Bas</t>
  </si>
  <si>
    <t>Нидерланды</t>
  </si>
  <si>
    <t>Países Baixos</t>
  </si>
  <si>
    <t>荷兰</t>
  </si>
  <si>
    <t>هولندا</t>
  </si>
  <si>
    <t>Nueva Zelandia</t>
  </si>
  <si>
    <t>Nouvelle-Zélande</t>
  </si>
  <si>
    <t>Новая Зеландия</t>
  </si>
  <si>
    <t>Nova Zelândia</t>
  </si>
  <si>
    <t>新西兰</t>
  </si>
  <si>
    <t>نيوزيلندا</t>
  </si>
  <si>
    <t>Никарагуа</t>
  </si>
  <si>
    <t>Nicarágua</t>
  </si>
  <si>
    <t>尼加拉瓜</t>
  </si>
  <si>
    <t>نيكاراغوا</t>
  </si>
  <si>
    <t>Нигер</t>
  </si>
  <si>
    <t>尼日尔</t>
  </si>
  <si>
    <t>النيجر</t>
  </si>
  <si>
    <t>Nigéria</t>
  </si>
  <si>
    <t>Нигерия</t>
  </si>
  <si>
    <t>尼日利亚</t>
  </si>
  <si>
    <t>نيجيريا</t>
  </si>
  <si>
    <t>Noruega</t>
  </si>
  <si>
    <t>Norvège</t>
  </si>
  <si>
    <t>Норвегия</t>
  </si>
  <si>
    <t>挪威</t>
  </si>
  <si>
    <t>النرويج</t>
  </si>
  <si>
    <t>Omán</t>
  </si>
  <si>
    <t>Оман</t>
  </si>
  <si>
    <t>Omã</t>
  </si>
  <si>
    <t>阿曼</t>
  </si>
  <si>
    <t>عمان</t>
  </si>
  <si>
    <t>Pakistán</t>
  </si>
  <si>
    <t>Пакистан</t>
  </si>
  <si>
    <t>Paquistão</t>
  </si>
  <si>
    <t>巴基斯坦</t>
  </si>
  <si>
    <t>باكستان</t>
  </si>
  <si>
    <t>Palaos</t>
  </si>
  <si>
    <t>Палау</t>
  </si>
  <si>
    <t>帕劳</t>
  </si>
  <si>
    <t>بالاو</t>
  </si>
  <si>
    <t>Panamá</t>
  </si>
  <si>
    <t>Панама</t>
  </si>
  <si>
    <t>巴拿马</t>
  </si>
  <si>
    <t>بنما</t>
  </si>
  <si>
    <t>Papua Nueva Guinea</t>
  </si>
  <si>
    <t>Papouasie-Nouvelle-Guinée</t>
  </si>
  <si>
    <t>Папуа-Новая Гвинея</t>
  </si>
  <si>
    <t>Papua-Nova Guiné</t>
  </si>
  <si>
    <t>巴布亚新几内亚</t>
  </si>
  <si>
    <t>بابوا غينيا الجديدة</t>
  </si>
  <si>
    <t>Парагвай</t>
  </si>
  <si>
    <t>Paraguai</t>
  </si>
  <si>
    <t>巴拉圭</t>
  </si>
  <si>
    <t>باراغواي</t>
  </si>
  <si>
    <t>Perú</t>
  </si>
  <si>
    <t>Pérou</t>
  </si>
  <si>
    <t>Перу</t>
  </si>
  <si>
    <t>秘鲁</t>
  </si>
  <si>
    <t>بيرو</t>
  </si>
  <si>
    <t>Filipinas</t>
  </si>
  <si>
    <t>Филиппины</t>
  </si>
  <si>
    <t>菲律宾</t>
  </si>
  <si>
    <t>الفلبين</t>
  </si>
  <si>
    <t>Polonia</t>
  </si>
  <si>
    <t>Pologne</t>
  </si>
  <si>
    <t>Польша</t>
  </si>
  <si>
    <t>Polônia</t>
  </si>
  <si>
    <t>波兰</t>
  </si>
  <si>
    <t>بولندا</t>
  </si>
  <si>
    <t>Португалия</t>
  </si>
  <si>
    <t>葡萄牙</t>
  </si>
  <si>
    <t>البرتغال</t>
  </si>
  <si>
    <t xml:space="preserve">Puerto Rico (U.S.) </t>
  </si>
  <si>
    <t>Puerto Rico (Estados Unidos)</t>
  </si>
  <si>
    <t>Пуэрто Рико  (США)</t>
  </si>
  <si>
    <t>波多黎各自治邦（美国）</t>
  </si>
  <si>
    <t>بورتو ريكو</t>
  </si>
  <si>
    <t>Катар</t>
  </si>
  <si>
    <t>Catar</t>
  </si>
  <si>
    <t>卡塔尔</t>
  </si>
  <si>
    <t>قطر</t>
  </si>
  <si>
    <t>Rumania</t>
  </si>
  <si>
    <t>Roumanie</t>
  </si>
  <si>
    <t>Румыния</t>
  </si>
  <si>
    <t>Romênia</t>
  </si>
  <si>
    <t>罗马尼亚</t>
  </si>
  <si>
    <t>رومانيا</t>
  </si>
  <si>
    <t>Rusia, Federación de</t>
  </si>
  <si>
    <t xml:space="preserve">Russie, Fédération de </t>
  </si>
  <si>
    <t>Российская Федерация</t>
  </si>
  <si>
    <t>Rússia, Federação da</t>
  </si>
  <si>
    <t>俄罗斯</t>
  </si>
  <si>
    <t>روسيا</t>
  </si>
  <si>
    <t>Руанда</t>
  </si>
  <si>
    <t>Ruanda</t>
  </si>
  <si>
    <t>卢旺达</t>
  </si>
  <si>
    <t>رواندا</t>
  </si>
  <si>
    <t>Самоа</t>
  </si>
  <si>
    <t>Samoa Ocidental</t>
  </si>
  <si>
    <t>萨摩亚</t>
  </si>
  <si>
    <t>ساموا</t>
  </si>
  <si>
    <t xml:space="preserve">São Tomé and Príncipe </t>
  </si>
  <si>
    <t>Santo Tomé y Príncipe</t>
  </si>
  <si>
    <t>São Tomé-et-Príncipe</t>
  </si>
  <si>
    <t>Сан-Томе и Принсипи</t>
  </si>
  <si>
    <t>São Tomé e Príncipe</t>
  </si>
  <si>
    <t>圣多美和普林西比</t>
  </si>
  <si>
    <t xml:space="preserve">سان تومي وبرينسيبي </t>
  </si>
  <si>
    <t>Arabia Saudita</t>
  </si>
  <si>
    <t>Arabie saoudite</t>
  </si>
  <si>
    <t>Саудовская Аравия</t>
  </si>
  <si>
    <t>Arábia Saudita</t>
  </si>
  <si>
    <t>沙特阿拉伯</t>
  </si>
  <si>
    <t xml:space="preserve">المملكة العربية السعودية </t>
  </si>
  <si>
    <t>Sénégal</t>
  </si>
  <si>
    <t>Сенегал</t>
  </si>
  <si>
    <t>塞内加尔</t>
  </si>
  <si>
    <t>السنغال</t>
  </si>
  <si>
    <t>Сейшельские Острова</t>
  </si>
  <si>
    <t>Seichelles, República das</t>
  </si>
  <si>
    <t>塞舌尔群岛</t>
  </si>
  <si>
    <t>سيشيل</t>
  </si>
  <si>
    <t>Sierra Leona</t>
  </si>
  <si>
    <t>Сьерра-Леоне</t>
  </si>
  <si>
    <t>Serra Leoa</t>
  </si>
  <si>
    <t>塞拉利昂</t>
  </si>
  <si>
    <t>سيراليون</t>
  </si>
  <si>
    <t>Singapur</t>
  </si>
  <si>
    <t>Singapour</t>
  </si>
  <si>
    <t>Сингапур</t>
  </si>
  <si>
    <t>Cingapura</t>
  </si>
  <si>
    <t>新加坡</t>
  </si>
  <si>
    <t>سنغافورة</t>
  </si>
  <si>
    <t>Eslovaquia</t>
  </si>
  <si>
    <t>Slovaquie</t>
  </si>
  <si>
    <t>Словакия</t>
  </si>
  <si>
    <t>Eslováquia</t>
  </si>
  <si>
    <t>斯洛伐克</t>
  </si>
  <si>
    <t>سلوفاكيا</t>
  </si>
  <si>
    <t>Eslovenia</t>
  </si>
  <si>
    <t>Slovénie</t>
  </si>
  <si>
    <t>Словения</t>
  </si>
  <si>
    <t>Eslovênia</t>
  </si>
  <si>
    <t>斯洛文尼亚</t>
  </si>
  <si>
    <t>سلوفينيا</t>
  </si>
  <si>
    <t>Islas Salomón</t>
  </si>
  <si>
    <t>Îles Salomon</t>
  </si>
  <si>
    <t>Соломоновы Острова</t>
  </si>
  <si>
    <t>Ilhas Salomão</t>
  </si>
  <si>
    <t>索罗门群岛</t>
  </si>
  <si>
    <t xml:space="preserve">جزر سليمان </t>
  </si>
  <si>
    <t>Sudáfrica</t>
  </si>
  <si>
    <t>Afrique du Sud</t>
  </si>
  <si>
    <t>Южная Африка</t>
  </si>
  <si>
    <t>África do Sul</t>
  </si>
  <si>
    <t>南非</t>
  </si>
  <si>
    <t xml:space="preserve">جنوب أفريقيا </t>
  </si>
  <si>
    <t>España</t>
  </si>
  <si>
    <t>Espagne</t>
  </si>
  <si>
    <t>Испания</t>
  </si>
  <si>
    <t>Espanha</t>
  </si>
  <si>
    <t>西班牙</t>
  </si>
  <si>
    <t>إسبانيا</t>
  </si>
  <si>
    <t>Шри-Ланка</t>
  </si>
  <si>
    <t>斯里兰卡</t>
  </si>
  <si>
    <t xml:space="preserve">سري لانكا </t>
  </si>
  <si>
    <t>San Kitts y Nevis</t>
  </si>
  <si>
    <t xml:space="preserve">Saint Kitts-et-Nevis </t>
  </si>
  <si>
    <t>Сент-Киттс и Невис</t>
  </si>
  <si>
    <t>São Cristóvão e Neves</t>
  </si>
  <si>
    <t>圣文森特和格林纳丁斯</t>
  </si>
  <si>
    <t xml:space="preserve">سانت كيتس ونيفيس
</t>
  </si>
  <si>
    <t>Santa Lucía</t>
  </si>
  <si>
    <t>Sainte-Lucie</t>
  </si>
  <si>
    <t xml:space="preserve">Сент-Люсия </t>
  </si>
  <si>
    <t>Santa Lúcia</t>
  </si>
  <si>
    <t>圣卢西亚</t>
  </si>
  <si>
    <t xml:space="preserve">سانت لوسيا </t>
  </si>
  <si>
    <t>San Vicente y las Granadinas</t>
  </si>
  <si>
    <t>Saint-Vincent-et-les Grenadines</t>
  </si>
  <si>
    <t>Сент-Винсент и Гренадины</t>
  </si>
  <si>
    <t>São Vicente e Granadinas</t>
  </si>
  <si>
    <t>圣吉斯和尼维斯</t>
  </si>
  <si>
    <t xml:space="preserve">سانت فنسنت وجزر غرينادين </t>
  </si>
  <si>
    <t>Sudán</t>
  </si>
  <si>
    <t>Soudan</t>
  </si>
  <si>
    <t>Судан</t>
  </si>
  <si>
    <t>Sudão</t>
  </si>
  <si>
    <t>苏丹</t>
  </si>
  <si>
    <t>السودان</t>
  </si>
  <si>
    <t>Суринам</t>
  </si>
  <si>
    <t>苏里南</t>
  </si>
  <si>
    <t>سورينام</t>
  </si>
  <si>
    <t>Suazilândia</t>
  </si>
  <si>
    <t>斯威士兰</t>
  </si>
  <si>
    <t>Suecia</t>
  </si>
  <si>
    <t>Suède</t>
  </si>
  <si>
    <t>Швеция</t>
  </si>
  <si>
    <t>Suécia</t>
  </si>
  <si>
    <t>瑞典</t>
  </si>
  <si>
    <t>السويد</t>
  </si>
  <si>
    <t>Suiza</t>
  </si>
  <si>
    <t>Suisse</t>
  </si>
  <si>
    <t>Швейцария</t>
  </si>
  <si>
    <t>Suíça</t>
  </si>
  <si>
    <t>瑞士</t>
  </si>
  <si>
    <t>سويسرا</t>
  </si>
  <si>
    <t>República Árabe Siria</t>
  </si>
  <si>
    <t>République arabe syrienne</t>
  </si>
  <si>
    <t>Сирийская Арабская Республика</t>
  </si>
  <si>
    <t xml:space="preserve">Síria  </t>
  </si>
  <si>
    <t>阿拉伯叙利亚共和国</t>
  </si>
  <si>
    <t>الجمهورية العربية السورية</t>
  </si>
  <si>
    <t>Tayikistán</t>
  </si>
  <si>
    <t>Tadjikistan</t>
  </si>
  <si>
    <t>Таджикистан</t>
  </si>
  <si>
    <t>Tadjiquistão</t>
  </si>
  <si>
    <t>塔吉克斯坦</t>
  </si>
  <si>
    <t>طاجيكستان</t>
  </si>
  <si>
    <t>Tanzanie</t>
  </si>
  <si>
    <t>Танзания</t>
  </si>
  <si>
    <t>Tanzânia</t>
  </si>
  <si>
    <t>坦桑尼亚</t>
  </si>
  <si>
    <t xml:space="preserve">تنزانيا </t>
  </si>
  <si>
    <t>Tailandia</t>
  </si>
  <si>
    <t>Thaïlande</t>
  </si>
  <si>
    <t>Таиланд</t>
  </si>
  <si>
    <t>Tailândia</t>
  </si>
  <si>
    <t>泰国</t>
  </si>
  <si>
    <t>تايلند</t>
  </si>
  <si>
    <t>Того</t>
  </si>
  <si>
    <t>多哥</t>
  </si>
  <si>
    <t>توغو</t>
  </si>
  <si>
    <t>Тонга</t>
  </si>
  <si>
    <t>汤加</t>
  </si>
  <si>
    <t>تونغا</t>
  </si>
  <si>
    <t>Trinidad y Tobago</t>
  </si>
  <si>
    <t>Trinité-et-Tobago</t>
  </si>
  <si>
    <t>Тринидад и Тобаго</t>
  </si>
  <si>
    <t>Trindade e Tobago</t>
  </si>
  <si>
    <t>特立尼达和多巴哥</t>
  </si>
  <si>
    <t xml:space="preserve">ترينيداد وتوباغو </t>
  </si>
  <si>
    <t>Túnez</t>
  </si>
  <si>
    <t>Tunisie</t>
  </si>
  <si>
    <t>Тунис</t>
  </si>
  <si>
    <t>Tunísia</t>
  </si>
  <si>
    <t>突尼斯</t>
  </si>
  <si>
    <t>تونس</t>
  </si>
  <si>
    <t>Turquía</t>
  </si>
  <si>
    <t>Turquie</t>
  </si>
  <si>
    <t>Турция</t>
  </si>
  <si>
    <t>土耳其</t>
  </si>
  <si>
    <t>تركيا</t>
  </si>
  <si>
    <t>Ouganda</t>
  </si>
  <si>
    <t>Уганда</t>
  </si>
  <si>
    <t>乌干达</t>
  </si>
  <si>
    <t>أوغندا</t>
  </si>
  <si>
    <t>Ucrania</t>
  </si>
  <si>
    <t>Украина</t>
  </si>
  <si>
    <t>Ucrânia</t>
  </si>
  <si>
    <t>乌克兰</t>
  </si>
  <si>
    <t>أوكرانيا</t>
  </si>
  <si>
    <t>Emiratos Arabes Unidos</t>
  </si>
  <si>
    <t>Émirats arabes unis</t>
  </si>
  <si>
    <t>Объединенные Арабские Эмираты</t>
  </si>
  <si>
    <t>Emirados Árabes Unidos</t>
  </si>
  <si>
    <t>阿拉伯联合酋长国</t>
  </si>
  <si>
    <t>الإمارات العربية المتحدة</t>
  </si>
  <si>
    <t>Reino Unido</t>
  </si>
  <si>
    <t>Royaume-Uni</t>
  </si>
  <si>
    <t xml:space="preserve">Соединенное Королевство Великобритании 
и Северной Ирландии </t>
  </si>
  <si>
    <t>英国</t>
  </si>
  <si>
    <t>المملكة المتحدة (بريطانيا)</t>
  </si>
  <si>
    <t>Estados Unidos</t>
  </si>
  <si>
    <t>États-Unis</t>
  </si>
  <si>
    <t>Соединенные Штаты Америки</t>
  </si>
  <si>
    <t>Estados Unidos da América</t>
  </si>
  <si>
    <t>美国</t>
  </si>
  <si>
    <t xml:space="preserve">الولايات المتحدة الأمريكية </t>
  </si>
  <si>
    <t>Уругвай</t>
  </si>
  <si>
    <t>Uruguai</t>
  </si>
  <si>
    <t>乌拉圭</t>
  </si>
  <si>
    <t>أوروغواي</t>
  </si>
  <si>
    <t>Uzbekistán</t>
  </si>
  <si>
    <t>Ouzbékistan</t>
  </si>
  <si>
    <t>Узбекистан</t>
  </si>
  <si>
    <t>Uzbequistão</t>
  </si>
  <si>
    <t>乌兹别克斯坦</t>
  </si>
  <si>
    <t>أوزبكستان</t>
  </si>
  <si>
    <t>Вануату</t>
  </si>
  <si>
    <t>瓦努阿图</t>
  </si>
  <si>
    <t>فانواتو</t>
  </si>
  <si>
    <t>Venezuela, RB</t>
  </si>
  <si>
    <t>Венесуэла (Боливарианская Республика)</t>
  </si>
  <si>
    <t>委内瑞拉玻利瓦尔共和国</t>
  </si>
  <si>
    <t>فنزويلا (جمهورية فنزويلا البوليفارية)</t>
  </si>
  <si>
    <t>Viet Nam</t>
  </si>
  <si>
    <t>Вьетнам</t>
  </si>
  <si>
    <t>Vietnã</t>
  </si>
  <si>
    <t>越南</t>
  </si>
  <si>
    <t xml:space="preserve">فيتنام </t>
  </si>
  <si>
    <t>Cisjordanie et Gaza</t>
  </si>
  <si>
    <t>Западный берег р. Иордан и Сектор Газа</t>
  </si>
  <si>
    <t>Cisjordânia e Faixa de Gaza</t>
  </si>
  <si>
    <t>西岸和加沙</t>
  </si>
  <si>
    <t xml:space="preserve">غزة والضفة الغربية  </t>
  </si>
  <si>
    <t>Yemen, República de</t>
  </si>
  <si>
    <t>Yémen, République du</t>
  </si>
  <si>
    <t>Йеменская Республика</t>
  </si>
  <si>
    <t>也门共和国</t>
  </si>
  <si>
    <t>اليمن (الجمهورية اليمنية)</t>
  </si>
  <si>
    <t>Serbie</t>
  </si>
  <si>
    <t>Сербия</t>
  </si>
  <si>
    <t>Sérvia</t>
  </si>
  <si>
    <t>塞尔维亚</t>
  </si>
  <si>
    <t xml:space="preserve">صربيا </t>
  </si>
  <si>
    <t>Zambie</t>
  </si>
  <si>
    <t>Замбия</t>
  </si>
  <si>
    <t>Zâmbia</t>
  </si>
  <si>
    <t>赞比亚</t>
  </si>
  <si>
    <t>زامبيا</t>
  </si>
  <si>
    <t>Зимбабве</t>
  </si>
  <si>
    <t>Zimbábue</t>
  </si>
  <si>
    <t>津巴布韦</t>
  </si>
  <si>
    <t>زمبابوي</t>
  </si>
  <si>
    <t>Тимор-Лешти (Восточный Тимор)</t>
  </si>
  <si>
    <t>Timor Leste</t>
  </si>
  <si>
    <t>东帝汶</t>
  </si>
  <si>
    <t>تيمور - ليشتي (تيمور الشرقية)</t>
  </si>
  <si>
    <t>Monténégro</t>
  </si>
  <si>
    <t>Черногория</t>
  </si>
  <si>
    <t>黑山</t>
  </si>
  <si>
    <t>الجبل الأسود (مونتينيغرو)</t>
  </si>
  <si>
    <t>Косово</t>
  </si>
  <si>
    <t>科索沃</t>
  </si>
  <si>
    <t xml:space="preserve">كوسوفو </t>
  </si>
  <si>
    <t>Select Language:</t>
  </si>
  <si>
    <t>English</t>
  </si>
  <si>
    <t>French</t>
  </si>
  <si>
    <t>Russian</t>
  </si>
  <si>
    <t>Chinese</t>
  </si>
  <si>
    <t>Spanish</t>
  </si>
  <si>
    <t>Portuguese</t>
  </si>
  <si>
    <t>Arabic</t>
  </si>
  <si>
    <t>Selected Economy</t>
  </si>
  <si>
    <t>Facilidad para hacer negocios</t>
  </si>
  <si>
    <t>Apertura de un negocio</t>
  </si>
  <si>
    <t>Manejo de permisos de construcción</t>
  </si>
  <si>
    <t>Registro de propiedades</t>
  </si>
  <si>
    <t>Obtención de crédito</t>
  </si>
  <si>
    <t>Pago de impuestos</t>
  </si>
  <si>
    <t>Comercio transfronterizo</t>
  </si>
  <si>
    <t>Cumplimiento de contratos</t>
  </si>
  <si>
    <t>Economía</t>
  </si>
  <si>
    <t>Procedimientos (número)</t>
  </si>
  <si>
    <t>Tiempo (días)</t>
  </si>
  <si>
    <t>Requisito de capital mínimo pagado (% de ingreso per cápita)</t>
  </si>
  <si>
    <t>Costo (% del ingreso per cápita)</t>
  </si>
  <si>
    <t>Facilidad de Manejo de permisos de construcción (clasificación)</t>
  </si>
  <si>
    <t>Costo (% del valor de la propiedad)</t>
  </si>
  <si>
    <t>Facilidad de Registro de propiedades (clasificación)</t>
  </si>
  <si>
    <t>Índice de información crediticia</t>
  </si>
  <si>
    <t>Índice de derechos de deudores y acreedores</t>
  </si>
  <si>
    <t>Suma de Obtención de crédito</t>
  </si>
  <si>
    <t>Facilidad de Obtención de crédito (clasificación)</t>
  </si>
  <si>
    <t>Pagos (numero)</t>
  </si>
  <si>
    <t>Tiempo (horas)</t>
  </si>
  <si>
    <t>Tasa total de impuestos (% de ganancia)</t>
  </si>
  <si>
    <t>Facilidad de Pago de impuestos  (clasificación)</t>
  </si>
  <si>
    <t>Documentos para exportar (numero)</t>
  </si>
  <si>
    <t>Tiempo para exportar (dias)</t>
  </si>
  <si>
    <t>Costo de exportación (US$ por contenedor)</t>
  </si>
  <si>
    <t>Documentos para importar (numero)</t>
  </si>
  <si>
    <t>Tiempo para importar (días)</t>
  </si>
  <si>
    <t>Costo de importación (US$ por contenedor)</t>
  </si>
  <si>
    <t>Facilidad de Comercio transfronterizo (clasificación)</t>
  </si>
  <si>
    <t>Facilidad de Cumplimiento de contratos (clasificación)</t>
  </si>
  <si>
    <t>Tiempo (años)</t>
  </si>
  <si>
    <t>Costo (porcentaje del activo)</t>
  </si>
  <si>
    <t>Tasa de recuperación (centavos por dólar)</t>
  </si>
  <si>
    <t>Facilité de Faire des Affaires</t>
  </si>
  <si>
    <t>Création d’Entreprise</t>
  </si>
  <si>
    <t>Transfert de Propriété</t>
  </si>
  <si>
    <t>Obtention de Prêts</t>
  </si>
  <si>
    <t>Paiement des Taxes et Impôts</t>
  </si>
  <si>
    <t>Commerce Transfrontalier</t>
  </si>
  <si>
    <t>Exécution des Contrats</t>
  </si>
  <si>
    <t>Economie</t>
  </si>
  <si>
    <t>Procédures (nombre)</t>
  </si>
  <si>
    <t>Délai (jours)</t>
  </si>
  <si>
    <t>Coût (% du RNB par habitant)</t>
  </si>
  <si>
    <t>Capital minimum versé (% du revenu par habitant)</t>
  </si>
  <si>
    <t>Coût (% de la valeur du bien)</t>
  </si>
  <si>
    <t>Etendue de l’information sur le crédit</t>
  </si>
  <si>
    <t>Indice de fiabilité des garanties</t>
  </si>
  <si>
    <t>Somme - obtention de prêts</t>
  </si>
  <si>
    <t>Paiements (nombre)</t>
  </si>
  <si>
    <t>Délai (heures par année)</t>
  </si>
  <si>
    <t>Délai à l’export (jours)</t>
  </si>
  <si>
    <t>Coût à l'export (en $ US par conteneur)</t>
  </si>
  <si>
    <t>Documents à l’import (nombre)</t>
  </si>
  <si>
    <t>Délai à l’import (jours)</t>
  </si>
  <si>
    <t>Coût à l'import (en $ US par conteneur)</t>
  </si>
  <si>
    <t>Facilité du commerce transfrontalier CLASSEMENT</t>
  </si>
  <si>
    <t>Coût (% de la créance)</t>
  </si>
  <si>
    <t>Délai (années)</t>
  </si>
  <si>
    <t>Coût (% de la valeur du patrimoine)</t>
  </si>
  <si>
    <t>Taux de recouvrement (centimes par dollar)</t>
  </si>
  <si>
    <t>Facilidade em se fazer negócios</t>
  </si>
  <si>
    <t>Abertura de empresas</t>
  </si>
  <si>
    <t>Obtenção de alvarás de construção</t>
  </si>
  <si>
    <t>Registro de propriedades</t>
  </si>
  <si>
    <t>Obtenção de crédito</t>
  </si>
  <si>
    <t>Pagamento de impostos</t>
  </si>
  <si>
    <t>Comércio internacional</t>
  </si>
  <si>
    <t>Economia</t>
  </si>
  <si>
    <t>Tempo (dias)</t>
  </si>
  <si>
    <t>Custo (% da renda per capita)</t>
  </si>
  <si>
    <t>Custo (% do valor do imóvel)</t>
  </si>
  <si>
    <t>Pagamentos (número)</t>
  </si>
  <si>
    <t>Tempo (horas por ano)</t>
  </si>
  <si>
    <t>Documentos para exportar (número)</t>
  </si>
  <si>
    <t>Tempo para exportar (dias)</t>
  </si>
  <si>
    <t>Custo para exportar (US$ por contêiner)</t>
  </si>
  <si>
    <t>Documentos para importar (número)</t>
  </si>
  <si>
    <t>Tempo para importar (dias)</t>
  </si>
  <si>
    <t>Custo para importar (US$ por contêiner)</t>
  </si>
  <si>
    <t>Custo (% da dívida)</t>
  </si>
  <si>
    <t>Prazo (anos)</t>
  </si>
  <si>
    <t>Taxa de recuperação (centavos de dólar)</t>
  </si>
  <si>
    <t>Получение разрешений на строительство</t>
  </si>
  <si>
    <t xml:space="preserve">Регистрация собственности </t>
  </si>
  <si>
    <t>Налогообложение</t>
  </si>
  <si>
    <t>Международная торговля</t>
  </si>
  <si>
    <t>Обеспечение исполнения контрактов</t>
  </si>
  <si>
    <t>Страна</t>
  </si>
  <si>
    <t>Процедуры (количество)</t>
  </si>
  <si>
    <t>Срок (дни)</t>
  </si>
  <si>
    <t>Стоимость (% от дохода на душу населения)</t>
  </si>
  <si>
    <t>Минимальный уставной капитал (% от дохода на душу населения)</t>
  </si>
  <si>
    <t>Индекс кредитной информации</t>
  </si>
  <si>
    <t>Индекс юридических прав</t>
  </si>
  <si>
    <t>Выплаты (количество)</t>
  </si>
  <si>
    <t>Время (часы)</t>
  </si>
  <si>
    <t>Документы для экспорта (количество)</t>
  </si>
  <si>
    <t>Время на экспорт (в днях)</t>
  </si>
  <si>
    <t>Стоимость экспорта (US$ за контейнер)</t>
  </si>
  <si>
    <t>Документы на импорт (количество)</t>
  </si>
  <si>
    <t>Время на импорт (в днях)</t>
  </si>
  <si>
    <t>Стоимость импорта (US$ за контейнер)</t>
  </si>
  <si>
    <t>Время (в годах)</t>
  </si>
  <si>
    <t>开办企业</t>
  </si>
  <si>
    <t>获得信贷</t>
  </si>
  <si>
    <t>跨境贸易</t>
  </si>
  <si>
    <t>经济体</t>
  </si>
  <si>
    <t>程序（个）</t>
  </si>
  <si>
    <t>时间（天）</t>
  </si>
  <si>
    <t>成本（人均收入的%）</t>
  </si>
  <si>
    <t>排名</t>
  </si>
  <si>
    <t>信用信息指数</t>
  </si>
  <si>
    <t>纳税（次）</t>
  </si>
  <si>
    <t>时间（小时）</t>
  </si>
  <si>
    <t>应税总额（%毛利润）</t>
  </si>
  <si>
    <t>出口文件（数）</t>
  </si>
  <si>
    <t>出口时间（天）</t>
  </si>
  <si>
    <t>出口成本（美金/箱）</t>
  </si>
  <si>
    <t>进口文件（数）</t>
  </si>
  <si>
    <t>进口时间（天）</t>
  </si>
  <si>
    <t>进口成本（美金/箱）</t>
  </si>
  <si>
    <t>成本（债务的%）</t>
  </si>
  <si>
    <t>时间（年）</t>
  </si>
  <si>
    <t>回收率（每美元美分数）</t>
  </si>
  <si>
    <t>سهولة ممارسة انشطة الأعمال</t>
  </si>
  <si>
    <t>بدء النشاط التجاري</t>
  </si>
  <si>
    <t>إستخراج تراخيص البناء</t>
  </si>
  <si>
    <t>تسجيل الملكية</t>
  </si>
  <si>
    <t>الحصول على الائتمان</t>
  </si>
  <si>
    <t>دفع الضرائب</t>
  </si>
  <si>
    <t>التجارة عبر الحدود</t>
  </si>
  <si>
    <t>إنفاذ العقود</t>
  </si>
  <si>
    <t>الوقت (بالأيام)</t>
  </si>
  <si>
    <t>التكلفة (% من متوسط الدخل القومي للفرد)</t>
  </si>
  <si>
    <t>الحد الأدنى لرأس المال (% من متوسط الدخل القومي للفرد)</t>
  </si>
  <si>
    <t>تكلفة التسجيل (% من قيمة الملكية)</t>
  </si>
  <si>
    <t>المجموع</t>
  </si>
  <si>
    <t>الوقت (بالساعات)</t>
  </si>
  <si>
    <t>الوقت المستغرق في التصدير (بالأيام)</t>
  </si>
  <si>
    <t>تكلفة التصدير (بالدولار الأمريكي لكل حاوية)</t>
  </si>
  <si>
    <t>الوقت المستغرق في الاستيراد (بالأيام)</t>
  </si>
  <si>
    <t>تكلفة الاستيراد (بالدولار الأمريكي لكل حاوية)</t>
  </si>
  <si>
    <t>التكلفة (% من قيمة المطالبة)</t>
  </si>
  <si>
    <t>الوقت (بالسنوات)</t>
  </si>
  <si>
    <t>التكلفة (% من قيمة موجودات التفليسة)</t>
  </si>
  <si>
    <t>معدل استرداد الدين (بالسنت على الدولار)</t>
  </si>
  <si>
    <t xml:space="preserve">            الحقول الصفراء تؤشر إلى تصحيحات حصلت في البيانات بعد نشر التقرير</t>
  </si>
  <si>
    <t>Resolving Insolvency</t>
  </si>
  <si>
    <t>Getting Electricity</t>
  </si>
  <si>
    <t>Obtención de Electricidad</t>
  </si>
  <si>
    <t>Taux d'imposition total (% du bénéfice brut) seuil inclus</t>
  </si>
  <si>
    <t>获得电力</t>
  </si>
  <si>
    <t>الحصول على الكهرباء</t>
  </si>
  <si>
    <t>Общая налоговая ставка (% прибыли) - порог использован</t>
  </si>
  <si>
    <t>办理破产</t>
  </si>
  <si>
    <t>Resolução de Insolvência</t>
  </si>
  <si>
    <t>Resolución de la insolvencia</t>
  </si>
  <si>
    <t>Execução de contratos</t>
  </si>
  <si>
    <t>Dealing with Construction Permits</t>
  </si>
  <si>
    <t>سهولة بدء النشاط التجاري (المرتبة)</t>
  </si>
  <si>
    <t>سهولة إستخراج تراخيص البناء (المرتبة)</t>
  </si>
  <si>
    <t>سهولة تسجيل الملكية (المرتبة)</t>
  </si>
  <si>
    <t>سهولة الحصول على الائتمان (المرتبة)</t>
  </si>
  <si>
    <t>سهولة حماية المستثمرين (المرتبة)</t>
  </si>
  <si>
    <t>سهولة دفع الضرائب (المرتبة)</t>
  </si>
  <si>
    <t>سهولة التجارة عبر الحدود (المرتبة)</t>
  </si>
  <si>
    <t>سهولة إنفاذ العقود (المرتبة)</t>
  </si>
  <si>
    <t>سهولة تسوية حالات الإعسار (المرتبة)</t>
  </si>
  <si>
    <t>سهولة الحصول على الكهرباء (المرتبة)</t>
  </si>
  <si>
    <t>الإجراءات (عدد)</t>
  </si>
  <si>
    <t>المستندات اللازمة للتصدير (عدد)</t>
  </si>
  <si>
    <t>المدفوعات (عدد)</t>
  </si>
  <si>
    <t>الاقتصاد (البلد)</t>
  </si>
  <si>
    <t>Facilidade na resolução de insolvência</t>
  </si>
  <si>
    <t>Procedimentos (número)</t>
  </si>
  <si>
    <t>Classificação da abertura de empresas</t>
  </si>
  <si>
    <t>Classificação da obtenção de alvarás de construção</t>
  </si>
  <si>
    <t>Classificação do registro de propriedades</t>
  </si>
  <si>
    <t>Soma - Obtenção de crédito</t>
  </si>
  <si>
    <t>Classificação da obtenção de crédito</t>
  </si>
  <si>
    <t>Classificação da proteção de investidores</t>
  </si>
  <si>
    <t>Classificação do pagamento de impostos</t>
  </si>
  <si>
    <t>Classificação do comércio entre fronteiras</t>
  </si>
  <si>
    <t>Classificação da resolução de insolvência</t>
  </si>
  <si>
    <t>Classificação da obtenção de eletricidade</t>
  </si>
  <si>
    <t>Classificação da execução de contratos</t>
  </si>
  <si>
    <t>Ease of Construction RANK</t>
  </si>
  <si>
    <t>Ease of Starting RANK</t>
  </si>
  <si>
    <t>Facilidad de resolución de la insolvencia (clasificación)</t>
  </si>
  <si>
    <t>Facilidad de obtención de electricidad (clasificación)</t>
  </si>
  <si>
    <t>Cost (% of claim)</t>
  </si>
  <si>
    <t>Costo (% de cantidad demandada)</t>
  </si>
  <si>
    <t>Стоимость (% от стоимости иска)</t>
  </si>
  <si>
    <t>Malta</t>
  </si>
  <si>
    <t>Barbados</t>
  </si>
  <si>
    <t>بربادوس</t>
  </si>
  <si>
    <t>巴巴多斯</t>
  </si>
  <si>
    <t>Barbade</t>
  </si>
  <si>
    <t>Барбадос</t>
  </si>
  <si>
    <t>مالطة</t>
  </si>
  <si>
    <t>马耳他</t>
  </si>
  <si>
    <t>Malte</t>
  </si>
  <si>
    <t>Мальта</t>
  </si>
  <si>
    <t>Facilité du solutionnement de l'insolvabilité CLASSEMENT</t>
  </si>
  <si>
    <t>Facilité de la création d’entreprise CLASSEMENT</t>
  </si>
  <si>
    <t>Facilité de l'obtention des permis de construire CLASSEMENT</t>
  </si>
  <si>
    <t>Facilité du transfert de propriété CLASSEMENT</t>
  </si>
  <si>
    <t>Facilité de l'obtention de prêts CLASSEMENT</t>
  </si>
  <si>
    <t>Facilité du paiement des taxes et impôts CLASSEMENT</t>
  </si>
  <si>
    <t>Facilité de l'exécution des contrats CLASSEMENT</t>
  </si>
  <si>
    <t>Facilité du raccordement à l’électricité CLASSEMENT</t>
  </si>
  <si>
    <t>Règlement de l'insolvabilité</t>
  </si>
  <si>
    <t>Разрешение неплатежеспособности</t>
  </si>
  <si>
    <t>Республика Корея</t>
  </si>
  <si>
    <t>Libya</t>
  </si>
  <si>
    <t>Myanmar</t>
  </si>
  <si>
    <t>San Marino</t>
  </si>
  <si>
    <t>South Sudan</t>
  </si>
  <si>
    <t>ليبيا</t>
  </si>
  <si>
    <t>利比亚</t>
  </si>
  <si>
    <t>Libye</t>
  </si>
  <si>
    <t>Líbia</t>
  </si>
  <si>
    <t>Ливия</t>
  </si>
  <si>
    <t>Libia</t>
  </si>
  <si>
    <t>ميانمار</t>
  </si>
  <si>
    <t>缅甸</t>
  </si>
  <si>
    <t>Mianmar</t>
  </si>
  <si>
    <t>Мьянма</t>
  </si>
  <si>
    <t>سان مارينو</t>
  </si>
  <si>
    <t>圣马力诺</t>
  </si>
  <si>
    <t>Saint-Marin</t>
  </si>
  <si>
    <t>São Marinho</t>
  </si>
  <si>
    <t>San Marin</t>
  </si>
  <si>
    <t>جنوب السودان</t>
  </si>
  <si>
    <t>南苏丹</t>
  </si>
  <si>
    <t>Soudan du Sud</t>
  </si>
  <si>
    <t>Sudão do Sul</t>
  </si>
  <si>
    <t>Южный Судан</t>
  </si>
  <si>
    <t>Ease of Protecting Minority Investors RANK</t>
  </si>
  <si>
    <t xml:space="preserve">Total Tax rate (% of profit) </t>
  </si>
  <si>
    <t>Ease of Resolving Insolvency RANK</t>
  </si>
  <si>
    <t>Strength of insolvency framework index (0-16)</t>
  </si>
  <si>
    <t>Protecting Minority Investors</t>
  </si>
  <si>
    <t>Ranking Criteria</t>
  </si>
  <si>
    <t>Best performance (Frontier)</t>
  </si>
  <si>
    <t>Worst Performance (95th percentile)</t>
  </si>
  <si>
    <t>DTF denominator (Max-Min)</t>
  </si>
  <si>
    <t>Lower is better</t>
  </si>
  <si>
    <t>Higher is better</t>
  </si>
  <si>
    <t>Bangladesh, Chittagong</t>
  </si>
  <si>
    <t>Bangladesh, Dhaka</t>
  </si>
  <si>
    <t>Brazil, Rio de Janeiro</t>
  </si>
  <si>
    <t>Brazil, São Paulo</t>
  </si>
  <si>
    <t>China, Beijing</t>
  </si>
  <si>
    <t>Brasil, Rio de Janeiro</t>
  </si>
  <si>
    <t>Brasil, São Paulo</t>
  </si>
  <si>
    <t>China, Pequim</t>
  </si>
  <si>
    <t>India, Delhi</t>
  </si>
  <si>
    <t>India, Mumbai</t>
  </si>
  <si>
    <t>China, Shanghai</t>
  </si>
  <si>
    <t>Indonesia, Jakarta</t>
  </si>
  <si>
    <t>Indonesia, Surabaya</t>
  </si>
  <si>
    <t>Japan, Osaka</t>
  </si>
  <si>
    <t>Japan, Tokyo</t>
  </si>
  <si>
    <t>Mexico, Monterrey</t>
  </si>
  <si>
    <t>Mexico, Mexico City</t>
  </si>
  <si>
    <t>Nigeria, Kano</t>
  </si>
  <si>
    <t>Nigeria, Lagos</t>
  </si>
  <si>
    <t>Pakistan, Karachi</t>
  </si>
  <si>
    <t>Pakistan, Lahore</t>
  </si>
  <si>
    <t>Paquistão, Karachi</t>
  </si>
  <si>
    <t>Paquistão, Lahore</t>
  </si>
  <si>
    <t>Russian Federation, Moscow</t>
  </si>
  <si>
    <t>Russian Federation, Saint Petersburg</t>
  </si>
  <si>
    <t>United States, Los Angeles</t>
  </si>
  <si>
    <t>United States, New York</t>
  </si>
  <si>
    <t>Estados Unidos da América, Los Angeles</t>
  </si>
  <si>
    <t>Estados Unidos da América, Nova Iorque</t>
  </si>
  <si>
    <t>Facilidad de Pago de impuestos  (DTF)</t>
  </si>
  <si>
    <t>Proteção de investidores minoritários</t>
  </si>
  <si>
    <t xml:space="preserve"> بنغلاديش،  شيتاغونغ</t>
  </si>
  <si>
    <t xml:space="preserve">بنغلاديش،  دهاكا </t>
  </si>
  <si>
    <t xml:space="preserve">البرازيل،  ريو دي جانيرو </t>
  </si>
  <si>
    <t xml:space="preserve">البرازيل،  ساو باولو </t>
  </si>
  <si>
    <t>الصين، بكين</t>
  </si>
  <si>
    <t>الصين، شنغهاي</t>
  </si>
  <si>
    <t xml:space="preserve">كوت ديفوار </t>
  </si>
  <si>
    <t xml:space="preserve">الهند، دلهي </t>
  </si>
  <si>
    <t xml:space="preserve">الهند، مومباي </t>
  </si>
  <si>
    <t xml:space="preserve">إندونيسيا، جاكارتا </t>
  </si>
  <si>
    <t xml:space="preserve">إندونيسيا، سورابايا </t>
  </si>
  <si>
    <t xml:space="preserve">اليابان، أوساكا </t>
  </si>
  <si>
    <t xml:space="preserve">اليابان، طوكيو  </t>
  </si>
  <si>
    <t xml:space="preserve">مدينة مكسيكو </t>
  </si>
  <si>
    <t>المكسيك، مونتيري</t>
  </si>
  <si>
    <t xml:space="preserve">نيجيريا، كانو </t>
  </si>
  <si>
    <t xml:space="preserve">نيجيريا، لاغوس  </t>
  </si>
  <si>
    <t xml:space="preserve">باكستان، كراشي  </t>
  </si>
  <si>
    <t xml:space="preserve">باكستان، لاهور </t>
  </si>
  <si>
    <t xml:space="preserve">روسيا، موسكو  </t>
  </si>
  <si>
    <t>روسيا، سانت بطرسبرغ</t>
  </si>
  <si>
    <t xml:space="preserve">الولايات المتحدة الأمريكية، لوس أنجلِس   </t>
  </si>
  <si>
    <t xml:space="preserve">الولايات المتحدة الأمريكية، نيويورك </t>
  </si>
  <si>
    <t xml:space="preserve">孟加拉国，吉大港 </t>
  </si>
  <si>
    <t xml:space="preserve">孟加拉国，达卡 </t>
  </si>
  <si>
    <t xml:space="preserve">巴西，里约热内卢 </t>
  </si>
  <si>
    <t xml:space="preserve">巴西，圣保罗 </t>
  </si>
  <si>
    <t xml:space="preserve">中国，北京 </t>
  </si>
  <si>
    <t xml:space="preserve">中国，上海 </t>
  </si>
  <si>
    <t xml:space="preserve">印度，德里 </t>
  </si>
  <si>
    <t xml:space="preserve">印度，孟买 </t>
  </si>
  <si>
    <t xml:space="preserve">印尼，雅加达 </t>
  </si>
  <si>
    <t>印尼，苏腊巴亚</t>
  </si>
  <si>
    <t xml:space="preserve">日本，大阪 </t>
  </si>
  <si>
    <t xml:space="preserve">日本，东京 </t>
  </si>
  <si>
    <t xml:space="preserve">墨西哥，墨西哥城 </t>
  </si>
  <si>
    <t xml:space="preserve">墨西哥，蒙特雷 </t>
  </si>
  <si>
    <t xml:space="preserve">尼日利亚，卡诺 </t>
  </si>
  <si>
    <t xml:space="preserve">尼日利亚，拉各斯 </t>
  </si>
  <si>
    <t xml:space="preserve">巴基斯坦，卡拉奇 </t>
  </si>
  <si>
    <t xml:space="preserve">巴基斯坦，拉合尔 </t>
  </si>
  <si>
    <t xml:space="preserve">俄罗斯联邦，莫斯科 </t>
  </si>
  <si>
    <t xml:space="preserve">俄罗斯联邦，圣彼得堡 </t>
  </si>
  <si>
    <t xml:space="preserve">美国，洛杉矶 </t>
  </si>
  <si>
    <t>美国，纽约</t>
  </si>
  <si>
    <t>Bangladesh, Dacca</t>
  </si>
  <si>
    <t>Brésil, Rio de Janeiro</t>
  </si>
  <si>
    <t>Brésil, São Paulo</t>
  </si>
  <si>
    <t>Chine, Beijing</t>
  </si>
  <si>
    <t>Chine, Shanghai</t>
  </si>
  <si>
    <t>Inde, Delhi</t>
  </si>
  <si>
    <t>Inde, Mumbai</t>
  </si>
  <si>
    <t>Indonésie, Jakarta</t>
  </si>
  <si>
    <t>Indonésie, Surabaya</t>
  </si>
  <si>
    <t>Japon, Osaka</t>
  </si>
  <si>
    <t>Japon, Tokyo</t>
  </si>
  <si>
    <t>Mexique, Mexico</t>
  </si>
  <si>
    <t>Mexique, Monterrey</t>
  </si>
  <si>
    <t>Nigéria, Kano</t>
  </si>
  <si>
    <t>Nigéria, Lagos</t>
  </si>
  <si>
    <t>Fédération de Russie, Moscou</t>
  </si>
  <si>
    <t>Fédération de Russie, Saint Petersbourg</t>
  </si>
  <si>
    <t>États-Unis, Los Angeles</t>
  </si>
  <si>
    <t>États-Unis, New York</t>
  </si>
  <si>
    <t>Бангладеш, Читтагонг</t>
  </si>
  <si>
    <t xml:space="preserve">Бангладеш, Дакка </t>
  </si>
  <si>
    <t xml:space="preserve"> Бразилия, Рио-де-Жанейро</t>
  </si>
  <si>
    <t>Китай, Пекин</t>
  </si>
  <si>
    <t>Индия, Нью-Дели</t>
  </si>
  <si>
    <t>Индия, Мумбаи</t>
  </si>
  <si>
    <t>Индонезия, Джакарта</t>
  </si>
  <si>
    <t>Индонезия, Сурабая</t>
  </si>
  <si>
    <t xml:space="preserve">Япония, Осака </t>
  </si>
  <si>
    <t xml:space="preserve">Япония, Токио </t>
  </si>
  <si>
    <t>Мексика, Мехико</t>
  </si>
  <si>
    <t>Мексика, Монтерей</t>
  </si>
  <si>
    <t>Нигерия, Кано</t>
  </si>
  <si>
    <t>Нигерия, Лагос</t>
  </si>
  <si>
    <t>Пакистан, Карачи</t>
  </si>
  <si>
    <t>Пакистан, Лахор</t>
  </si>
  <si>
    <t>Российская Федерация, Москва</t>
  </si>
  <si>
    <t>Российская Федерация,  Санкт-Петербург</t>
  </si>
  <si>
    <t>Соединённые Штаты Америки,  Лос-Анджелес</t>
  </si>
  <si>
    <t>Соединённые Штаты Америки,   Нью Йорк</t>
  </si>
  <si>
    <t>Bangladesh, Daca</t>
  </si>
  <si>
    <t>China, Pekín</t>
  </si>
  <si>
    <t>China, Shanghái</t>
  </si>
  <si>
    <t>India, Dehli</t>
  </si>
  <si>
    <t>Indonesia, Yakarta</t>
  </si>
  <si>
    <t>Japón, Osaka</t>
  </si>
  <si>
    <t>Japón, Tokio</t>
  </si>
  <si>
    <t>México, Ciudad de México</t>
  </si>
  <si>
    <t>México, Monterrey</t>
  </si>
  <si>
    <t>Pakistán, Karachi</t>
  </si>
  <si>
    <t>Pakistán, Lahore</t>
  </si>
  <si>
    <t>Rusia, Federación de; Moscú</t>
  </si>
  <si>
    <t>Rusia, Federación de; San Petersburgo</t>
  </si>
  <si>
    <t>Estados Unidos, Los Ángeles</t>
  </si>
  <si>
    <t>Estados Unidos, Nueva York</t>
  </si>
  <si>
    <t xml:space="preserve">حماية المستثمرين الأقلية </t>
  </si>
  <si>
    <t>办理施工许可证</t>
  </si>
  <si>
    <t>营商便利度</t>
  </si>
  <si>
    <t>执行合同</t>
  </si>
  <si>
    <t>纳税</t>
  </si>
  <si>
    <t>保护少数投资者</t>
  </si>
  <si>
    <t>登记财产</t>
  </si>
  <si>
    <t>Raccordement à l’électricité</t>
  </si>
  <si>
    <t>Protection des investisseurs minoritaires</t>
  </si>
  <si>
    <t>Благоприятность условий ведения бизнеса</t>
  </si>
  <si>
    <t>Получение кредитов</t>
  </si>
  <si>
    <t xml:space="preserve">Protección de los inversionistas minoritarios </t>
  </si>
  <si>
    <t>Cost (% of warehouse value)</t>
  </si>
  <si>
    <t>التكلفة (٪ من قيمة المستودع )</t>
  </si>
  <si>
    <t>مؤشر نطاق الإفصاح  (0-10)</t>
  </si>
  <si>
    <t>مؤشر نطاق مسؤولية أعضاء مجلس الإدارة (0-10)</t>
  </si>
  <si>
    <t>مؤشر سهولة إقامة المساهمين للدعاوى (0-10)</t>
  </si>
  <si>
    <t>مؤشر أنظمة نطاق تضارب المصالح</t>
  </si>
  <si>
    <t>مؤشر نطاق الحوكمة وحقوق المساهمين (0 -10)</t>
  </si>
  <si>
    <t>مؤشر قوة حماية المستثمرين  (DTF)</t>
  </si>
  <si>
    <t>سهولة دفع الضرائب (DTF)</t>
  </si>
  <si>
    <t>سهولة التجارة عبر الحدود (DTF)</t>
  </si>
  <si>
    <t>سهولة إنفاذ العقود (DTF)</t>
  </si>
  <si>
    <t>سهولة تسوية حالات الإعسار (DTF)</t>
  </si>
  <si>
    <t>开办企业便利度（前沿距离）</t>
  </si>
  <si>
    <t>办理施工许可证便利度（前沿距离）</t>
  </si>
  <si>
    <t>登记物权便利度（前沿距离）</t>
  </si>
  <si>
    <t>获取信贷便利度（前沿距离）</t>
  </si>
  <si>
    <t>披露程度指数（0-10）</t>
  </si>
  <si>
    <t>董事责任程度指数（0-10）</t>
  </si>
  <si>
    <t>股东诉讼便利度指数（0-10）</t>
  </si>
  <si>
    <t>纠纷调解指数（0-10）</t>
  </si>
  <si>
    <t>股东治理指数（0-10）</t>
  </si>
  <si>
    <t>保护少数投资者便利度（前沿距离）</t>
  </si>
  <si>
    <t>纳税便利度（前沿距离）</t>
  </si>
  <si>
    <t>跨境贸易便利度（前沿距离）</t>
  </si>
  <si>
    <t>执行合同便利度（前沿距离）</t>
  </si>
  <si>
    <t>成本（资产价值的%）</t>
  </si>
  <si>
    <t>破产框架力度指标（0-16）</t>
  </si>
  <si>
    <t>办理破产便利度（前沿距离）</t>
  </si>
  <si>
    <t>获得电力便利度（前沿距离）</t>
  </si>
  <si>
    <t>Coût (% de la valeur de l’entrepôt)</t>
  </si>
  <si>
    <t>Indice de protection des actionnaires minoritaires CLASSEMENT</t>
  </si>
  <si>
    <t>Регистрация предприятий (показатель удаленности от передового рубежа)</t>
  </si>
  <si>
    <t>Регистрация предприятий
Рейтинг</t>
  </si>
  <si>
    <t>Стоимость (% от стоимости товарного склада)</t>
  </si>
  <si>
    <t>Получение разрешений на строительство (показатель удаленности от передового рубежа)</t>
  </si>
  <si>
    <t>Рейтинг
Получение разрешений на строительство</t>
  </si>
  <si>
    <t>Стоимость (% от стоимости объекта недвижимости)</t>
  </si>
  <si>
    <t>Регистрация собственности (показатель удаленности от передового рубежа)</t>
  </si>
  <si>
    <t>Рейтинг
Регистрация собственности</t>
  </si>
  <si>
    <t>Суммарный показатель для индикатора Получение кредитов</t>
  </si>
  <si>
    <t>Получение кредитов (показатель удаленности от передового рубежа)</t>
  </si>
  <si>
    <t>Рейтинг
Получение кредитов</t>
  </si>
  <si>
    <t>Индекс открытости (0-10)</t>
  </si>
  <si>
    <t>Индекс ответственности директора (0-10)</t>
  </si>
  <si>
    <t>Индекс возможности подачи иска акционерами (0-10)</t>
  </si>
  <si>
    <t>Индекс столкновения интересов (0-10)</t>
  </si>
  <si>
    <t>Индекс акционерного управления (0-10)</t>
  </si>
  <si>
    <t>Защита миноритарных инвесторов (показатель удаленности от передового рубежа) (0-10)</t>
  </si>
  <si>
    <t>Рейтинг Защита миноритарных инвесторов бизнеса</t>
  </si>
  <si>
    <t>Налогообложение (показатель удаленности от передового рубежа)</t>
  </si>
  <si>
    <t xml:space="preserve">Рейтинг
Налогообложение
</t>
  </si>
  <si>
    <t>Международная торговля (показатель удаленности от передового рубежа)</t>
  </si>
  <si>
    <t xml:space="preserve">Рейтинг
Международная торговля </t>
  </si>
  <si>
    <t>Обеспечение исполнения контрактов (показатель удаленности от передового рубежа)</t>
  </si>
  <si>
    <t xml:space="preserve">Рейтинг
Обеспечение исполнения контрактов </t>
  </si>
  <si>
    <t>Коэффициент возврата средств (центы на доллар)</t>
  </si>
  <si>
    <t xml:space="preserve">Индекс эффективности нормативно-правовой базы </t>
  </si>
  <si>
    <t>Разрешение неплатежеспособности (показатель удаленности от передового рубежа)</t>
  </si>
  <si>
    <t>Рейтинг
Разрешение неплатежеспособности</t>
  </si>
  <si>
    <t>Легкость присоединения к электрически сетям (показатель удаленности от передового рубежа)</t>
  </si>
  <si>
    <t>Присоединение к электрически сетям  Рейтинг</t>
  </si>
  <si>
    <t>Facilidad de apertura de una empresa (DAF)</t>
  </si>
  <si>
    <t>Facilidad de apertura de una empresa (clasificación)</t>
  </si>
  <si>
    <t>Costo (% del valor del almacén)</t>
  </si>
  <si>
    <t>Facilidad de Manejo de permisos de construcción (DAF)</t>
  </si>
  <si>
    <t>Facilidad de Registro de propiedades (DAF)</t>
  </si>
  <si>
    <t>Facilidad de Obtención de crédito (DAF)</t>
  </si>
  <si>
    <t>Índice del alcance de la gobernanza corporativa (0-10)</t>
  </si>
  <si>
    <t>Índice de fortaleza de la protección de los inversionistas minoritarios (DAF)</t>
  </si>
  <si>
    <t>Protección de los inversionistas minoritarios (clasificación)</t>
  </si>
  <si>
    <t>Facilidad de Comercio transfronterizo (DAF)</t>
  </si>
  <si>
    <t>Facilidad de Cumplimiento de contratos (DAF)</t>
  </si>
  <si>
    <t>Índice de la fortaleza del marco regulatorio de insolvencia (0-16)</t>
  </si>
  <si>
    <t>Facilidad de resolución de la insolvencia (DAF)</t>
  </si>
  <si>
    <t>Worst Performance</t>
  </si>
  <si>
    <t>Abs(Worst Peformance - Frontier)</t>
  </si>
  <si>
    <t>Facilidade na abertura de empresas (DAF)</t>
  </si>
  <si>
    <t>Custo (% do valor do armazém)</t>
  </si>
  <si>
    <t>Facilidade na obtenção de alvarás de construção (DAF)</t>
  </si>
  <si>
    <t>Facilidade no registro de propriedades (DAF)</t>
  </si>
  <si>
    <t>Facilidade na obtenção de crédito (DAF)</t>
  </si>
  <si>
    <t>Facilidade na proteção de investidores (DAF)</t>
  </si>
  <si>
    <t>Facilidade no pagamento de impostos (DAF)</t>
  </si>
  <si>
    <t>Facilidade no comércio entre fronteiras (DAF)</t>
  </si>
  <si>
    <t>Facilidade na execução de contratos (DAF)</t>
  </si>
  <si>
    <t>Facilidade na obtenção de eletricidade (DAF)</t>
  </si>
  <si>
    <t>Facilidad de obtención de electricidad (DAF)</t>
  </si>
  <si>
    <t>Capital mínimo integralizado (% renda per capita)</t>
  </si>
  <si>
    <t xml:space="preserve">Rank as of Current Data </t>
  </si>
  <si>
    <t>Clasificación a partir de datos actuales</t>
  </si>
  <si>
    <t>Puntuación total de distancia a la frontera (DAF) - (0-100) a partir de datos actuales</t>
  </si>
  <si>
    <t>当前数据排名</t>
  </si>
  <si>
    <t xml:space="preserve">التصنيف حسب البيانات الحالية </t>
  </si>
  <si>
    <t>Classement selon les données actuelles</t>
  </si>
  <si>
    <t>Score total de distance de la frontière (DDF), (0-100) selon les données actuelles</t>
  </si>
  <si>
    <t>Рейтинг на основе текущих данных</t>
  </si>
  <si>
    <t>Совокупный показатель удаленности от передового рубежа на основе текущих данных (0-100)</t>
  </si>
  <si>
    <t>Classificação a partir de dados atuais</t>
  </si>
  <si>
    <t xml:space="preserve">Distancia até a fronteira - DAF (0-100) </t>
  </si>
  <si>
    <t>Building quality control index (0-15)</t>
  </si>
  <si>
    <t>Reliability of supply and transparency of tariff index (0–8)</t>
  </si>
  <si>
    <t>Time to export: Border compliance (hours)</t>
  </si>
  <si>
    <t>Time to export: Documentary compliance (hours)</t>
  </si>
  <si>
    <t>Time to import: Border compliance (hours)</t>
  </si>
  <si>
    <t>Time to import: Documentary compliance (hours)</t>
  </si>
  <si>
    <t>Quality of land administration index (0-30)</t>
  </si>
  <si>
    <t>مؤشر مدى موثوقية التغّذية وشفافية التّعرفة (0-8)</t>
  </si>
  <si>
    <t>Indicateur de fiabilité de l’approvisionnement et de transparence des tarifs (0-8)</t>
  </si>
  <si>
    <t>Индекс надежности электроснабжения и «прозрачности» тарифов (0-8)</t>
  </si>
  <si>
    <t>Índice de fiabilidad del suministro y transparencia de las tarifas  (0-8)</t>
  </si>
  <si>
    <t>نوعية نظام إدارة الأراضي   (0-30)</t>
  </si>
  <si>
    <t>土地管理质量系统（0-30）</t>
  </si>
  <si>
    <t>Qualité de l’administration foncière (0-30)</t>
  </si>
  <si>
    <t>Индекс качества системы управления земельными ресурсами (0-30)</t>
  </si>
  <si>
    <t>Calidad del sistema de administración de tierras (0-30)</t>
  </si>
  <si>
    <t xml:space="preserve">الوقت اللازم للتصدير:  الامتثال لقوانين الحدود (ساعات) </t>
  </si>
  <si>
    <t>الوقت اللازم للتصدير: الامتثال للشروط والمتطلبات المستندية (ساعات)</t>
  </si>
  <si>
    <t>تكلفة التصدير: الامتثال لقوانين الحدود (USD)</t>
  </si>
  <si>
    <t>تكلفة التصدير: الامتثال للشروط والمتطلبات المستندية (USD)</t>
  </si>
  <si>
    <t>الوقت اللازم للاستيراد: الامتثال لقوانين الحدود  (ساعات)</t>
  </si>
  <si>
    <t>الوقت اللازم للاستيراد: الامتثال للشروط والمتطلبات المستندية (ساعات)</t>
  </si>
  <si>
    <t>تكلفة الاستيراد: الامتثال لقوانين الحدود (USD)</t>
  </si>
  <si>
    <t>تكلفة الاستيراد: الامتثال للشروط والمتطلبات المستندية (USD)</t>
  </si>
  <si>
    <t>Délai à l'exportation: Respect des procédures de commerce transfrontalier (en heure)</t>
  </si>
  <si>
    <t>Délai à l'exportation: Respect des exigences en matière de documentation (en heure)</t>
  </si>
  <si>
    <t>Coût à l'exportation: Respect des procédures de commerce transfrontalier (USD)</t>
  </si>
  <si>
    <t>Coût à l'exportation: Respect des exigences en matière de documentation (USD)</t>
  </si>
  <si>
    <t>Délai à l'importation: Respect des procédures de commerce transfrontalier (en heure)</t>
  </si>
  <si>
    <t>Délai à l'importation: Respect des exigences en matière de documentation (en heure)</t>
  </si>
  <si>
    <t>Coût à l'importation: Respect des procédures de commerce transfrontalier (USD)</t>
  </si>
  <si>
    <t>Coût à l'importation: Respect des exigences en matière de documentation (USD)</t>
  </si>
  <si>
    <t>Tempo para exportar: Conformidade com a documentação (horas)</t>
  </si>
  <si>
    <t>Tempo para importar: Conformidade com a documentação (horas)</t>
  </si>
  <si>
    <t>Время на экспорт: пограничный и таможенный контроль (часов)</t>
  </si>
  <si>
    <t>Время на экспорт: оформление документов (часов)</t>
  </si>
  <si>
    <t>Стоимость экспорта: пограничный и таможенный контроль (долл. США)</t>
  </si>
  <si>
    <t>Стоимость экспорта: оформление документов (долл. США)</t>
  </si>
  <si>
    <t>Время на импорт: пограничный и таможенный контроль (часов)</t>
  </si>
  <si>
    <t>Время на импорт: оформление документов (часов)</t>
  </si>
  <si>
    <t>Стоимость импорта: пограничный и таможенный контроль (долл. США)</t>
  </si>
  <si>
    <t>Стоимость импорта: оформление документов (долл. США)</t>
  </si>
  <si>
    <t>Tiempo para exportar: Cumplimiento fronterizo (horas)</t>
  </si>
  <si>
    <t>Tiempo para exportar: Cumplimiento documental (horas)</t>
  </si>
  <si>
    <t xml:space="preserve">Costo para exportar: Cumplimiento fronterizo (USD) </t>
  </si>
  <si>
    <t>Costo para exportar: Cumplimiento documental (USD)</t>
  </si>
  <si>
    <t>Tiempo para importar: Cumplimiento fronterizo (horas)</t>
  </si>
  <si>
    <t>Tiempo para importar: Cumplimiento documental (horas)</t>
  </si>
  <si>
    <t>Costo para importar: Cumplimiento fronterizo (USD)</t>
  </si>
  <si>
    <t>Costo para importar: Cumplimiento documental (USD)</t>
  </si>
  <si>
    <t>نوعية الإجراءات القضائية (0-18)</t>
  </si>
  <si>
    <t>司法程序质量指数（0-18）</t>
  </si>
  <si>
    <t>Qualité des procédures judiciaires (0-18)</t>
  </si>
  <si>
    <t xml:space="preserve">Índice da qualidade dos processos judiciais (0-18) </t>
  </si>
  <si>
    <t>Индекс качества системы судопроизводства (0-18)</t>
  </si>
  <si>
    <t>Índice de calidad de los procesos judiciales (0-18)</t>
  </si>
  <si>
    <t>Quality of judicial processes index (0-18)</t>
  </si>
  <si>
    <t>Note: For economies for which the data cover 2 cities, subindicators and DTF scores are a population-weighted average for the 2 cities.</t>
  </si>
  <si>
    <t>Somalia</t>
  </si>
  <si>
    <t>黄色标记表示报告公布后对数据进行的修改。</t>
  </si>
  <si>
    <t>Les champs jaunes indiquent les corrections faites au données après la publication du rapport.</t>
  </si>
  <si>
    <t>Os campos em amarelo indicam correções aos dados feitas após a publicação do relatório.</t>
  </si>
  <si>
    <t>Поля, выделенные желтым цветом, указывают на изменения, внесенные после опубликования доклада.</t>
  </si>
  <si>
    <t>Los campos en color amarillo indican correcciones de datos realizadas después de la publicación del reporte.</t>
  </si>
  <si>
    <t>Yellow fields indicate data corrections made after report publication.</t>
  </si>
  <si>
    <t>Documents à l’export (nombre)</t>
  </si>
  <si>
    <t>Procedures - Men (number)</t>
  </si>
  <si>
    <t>Time - Men (days)</t>
  </si>
  <si>
    <t>Cost - Men (% of income per capita)</t>
  </si>
  <si>
    <t>Procedures - Women (number)</t>
  </si>
  <si>
    <t>Time - Women (days)</t>
  </si>
  <si>
    <t>Cost - Women (% of income per capita)</t>
  </si>
  <si>
    <t>Credit information index</t>
  </si>
  <si>
    <t>Legal rights index</t>
  </si>
  <si>
    <t>Disclosure index (0-10)</t>
  </si>
  <si>
    <t>Time to comply with VAT refund (hours)</t>
  </si>
  <si>
    <t>Time to obtain VAT refund (weeks)</t>
  </si>
  <si>
    <t>Time to comply with corporate income tax audit (hours)</t>
  </si>
  <si>
    <t>Time to complete a corporate income tax audit (weeks)</t>
  </si>
  <si>
    <t>Postfiling index (0-100)</t>
  </si>
  <si>
    <t>Director liability index (0-10)</t>
  </si>
  <si>
    <t>Shareholder suits index (0-10)</t>
  </si>
  <si>
    <t>Extent of shareholder governance index (0-10)</t>
  </si>
  <si>
    <t>Extent of conflict of interest regulation index (0-10)</t>
  </si>
  <si>
    <t>Índice de divulgación de la información  (0-10)</t>
  </si>
  <si>
    <t>Índice de responsabilidad del director  (0-10)</t>
  </si>
  <si>
    <t>Índice de presentación de demandas de los accionistas  (0-10)</t>
  </si>
  <si>
    <t>Índice del alcance de la regulacion en materia de conflicto de intereses   (0-10)</t>
  </si>
  <si>
    <t>Indice de réglementation des conflits d' intérêts (0-10)</t>
  </si>
  <si>
    <t>Indice de facilité des poursuites par les actionnaires (0-10)</t>
  </si>
  <si>
    <t>Indice de divulgation de l'information (0-10)</t>
  </si>
  <si>
    <t>Indice de responsabilité des dirigeants (0-10)</t>
  </si>
  <si>
    <t xml:space="preserve">Indice de gouvernance des actionnaires  (0-10) </t>
  </si>
  <si>
    <t>Indice de solidité du cadre réglementaire sur l'insolvabilité (0-16)</t>
  </si>
  <si>
    <t>مؤشر عمق المعلومات الائتمانية (0-8)</t>
  </si>
  <si>
    <t>Índice de informação de crédito (0-8)</t>
  </si>
  <si>
    <t>Índice de eficiência dos direitos legais (0-12)</t>
  </si>
  <si>
    <t>مؤشر قوة الحقوق القانونية (0-12)</t>
  </si>
  <si>
    <t xml:space="preserve">Защита миноритарных инвесторов </t>
  </si>
  <si>
    <t>Cost to export: Border compliance (US$)</t>
  </si>
  <si>
    <t>Cost to export: Documentary compliance (US$)</t>
  </si>
  <si>
    <t>Cost to import: Border compliance (US$)</t>
  </si>
  <si>
    <t>Cost to import: Documentary compliance (US$)</t>
  </si>
  <si>
    <t xml:space="preserve">عدد الإجراءات - الرجال (العدد) </t>
  </si>
  <si>
    <t>الوقت - الرجال (أيام) </t>
  </si>
  <si>
    <t>التكلفة - الرجال (% من متوسط الدخل القومي للفرد)</t>
  </si>
  <si>
    <t xml:space="preserve">عدد الإجراءات - النساء (العدد) </t>
  </si>
  <si>
    <t>الوقت - النساء (أيام) </t>
  </si>
  <si>
    <t>التكلفة - النساء (% من متوسط الدخل القومي للفرد) </t>
  </si>
  <si>
    <t>Procédures - Homme (nombre) </t>
  </si>
  <si>
    <t>Délai - Homme (jours) </t>
  </si>
  <si>
    <t>Coût - Homme (% du revenu par habitant) </t>
  </si>
  <si>
    <t>Procédures - Femme (nombre) </t>
  </si>
  <si>
    <t>Délai -Femme (jours) </t>
  </si>
  <si>
    <t>Coût - Femme (% du revenu par habitant) </t>
  </si>
  <si>
    <t xml:space="preserve">Procedimientos - Hombres (número) </t>
  </si>
  <si>
    <t>Tiempo - Hombres (días)</t>
  </si>
  <si>
    <t>Costo - Hombres (% de ingreso per cápita)</t>
  </si>
  <si>
    <t xml:space="preserve">Procedimientos - Mujeres (número) </t>
  </si>
  <si>
    <t>Tiempo - Mujeres (días)</t>
  </si>
  <si>
    <t>Costo - Mujeres (% de ingreso per cápita)</t>
  </si>
  <si>
    <t>Процедуры (количество) для мужчин</t>
  </si>
  <si>
    <t>Время (дней) для мужчин</t>
  </si>
  <si>
    <t>Стоимость (% от дохода на душу населения) для мужчин</t>
  </si>
  <si>
    <t>Процедуры (количество) для женщин</t>
  </si>
  <si>
    <t>Время (дней) для женщин</t>
  </si>
  <si>
    <t>Стоимость (% от дохода на душу населения) для женщин</t>
  </si>
  <si>
    <t>Número de procedimentos - Homens</t>
  </si>
  <si>
    <t>Duração (dias) - Homens</t>
  </si>
  <si>
    <t>Custo (% da renda per capita) - Homens</t>
  </si>
  <si>
    <t>Número de procedimentos - Mulheres</t>
  </si>
  <si>
    <t>Duração (dias) - Mulheres</t>
  </si>
  <si>
    <t>Custo (% da renda per capita) - Mulheres</t>
  </si>
  <si>
    <t>مؤشر رقابة جودة البناء (0-15)</t>
  </si>
  <si>
    <t>建筑质量控制指标（0-15）</t>
  </si>
  <si>
    <t>Indice contrôle qualité de la construction (0-15)</t>
  </si>
  <si>
    <t>Индекс качества контроля в строительстве (0-15)</t>
  </si>
  <si>
    <t>(0-100) مؤشر ما بعد الإيداع</t>
  </si>
  <si>
    <t>Índice posterior a la declaración de impuestos (0-100)</t>
  </si>
  <si>
    <t>Индекс процедур после подачи отчетности и уплаты налогов (0-100)</t>
  </si>
  <si>
    <t>Indice postérieure à la déclaration d’impôts (0-100)</t>
  </si>
  <si>
    <t>Сомали</t>
  </si>
  <si>
    <t>Somalie</t>
  </si>
  <si>
    <t xml:space="preserve">الصومال </t>
  </si>
  <si>
    <t>索马里</t>
  </si>
  <si>
    <t>Temps pour préparer une demande de remboursement de la TVA (heures)</t>
  </si>
  <si>
    <t>Temps pour obtenir le remboursement de la TVA (semaines)</t>
  </si>
  <si>
    <t>Temps de se préparer à un contrôle fiscal sur l'impôt des sociétés (heures)</t>
  </si>
  <si>
    <t>Temps pour effectuer un contrôle fiscal sur l'impôt des sociétés (semaines)</t>
  </si>
  <si>
    <t>Tempo para cumprir com obrigações para uma restituição de IVA (horas)</t>
  </si>
  <si>
    <t>Tempo para obter uma restituição de IVA (semanas)</t>
  </si>
  <si>
    <t>Tempo para cumprir com obrigações de uma inspeção relativa ao imposto sobre o rendimento corporativo (horas)</t>
  </si>
  <si>
    <t>Tempo para concluir uma inspeção relativa ao imposto sobre o rendimento corporativo (semanas)</t>
  </si>
  <si>
    <t>Время на соблюдение требований для возврата НДС (часов)</t>
  </si>
  <si>
    <t>Время на получение возврата НДС (недель)</t>
  </si>
  <si>
    <t>Время на соблюдение требований проверки по налогу на прибыль (часов)</t>
  </si>
  <si>
    <t>Время для прохождения проверки по налогу на прибыль (недель)</t>
  </si>
  <si>
    <t>Tiempo para cumplir con la devolución del IVA (horas)</t>
  </si>
  <si>
    <t>Tiempo para obtener la devolución del IVA (semanas)</t>
  </si>
  <si>
    <t>Tiempo para cumplir con la auditoría relativa a los impuestos sobre los ingresos de las empresas (horas)</t>
  </si>
  <si>
    <t>Tiempo para completar la auditoría relativa a los impuestos sobre los ingresos de las empresas (semanas)</t>
  </si>
  <si>
    <t>选择语言：</t>
  </si>
  <si>
    <t>注意：对于所有涵盖两个城市数据的经济体，附属指标和前沿距离分数按照两个城市的人口比例计算加权平均值。</t>
  </si>
  <si>
    <t>Biélorussie</t>
  </si>
  <si>
    <t>Nota: En aquellas economías para las cuales se disponen de datos de dos ciudades, las puntuaciones en los sub-indicadores y en la distancia a la frontera representan un promedio ponderado de la población de las dos ciudades.</t>
  </si>
  <si>
    <t>Seleccione el idioma:</t>
  </si>
  <si>
    <t>Выберите язык:</t>
  </si>
  <si>
    <t>Índia, Delhi</t>
  </si>
  <si>
    <t>Índia, Mumbai</t>
  </si>
  <si>
    <t>Indonésia, Jacarta</t>
  </si>
  <si>
    <t>Indonésia, Surabaia</t>
  </si>
  <si>
    <t>Japão, Osaka</t>
  </si>
  <si>
    <t>Japão, Tóquio</t>
  </si>
  <si>
    <t>Quênia</t>
  </si>
  <si>
    <t>Coreia, República da</t>
  </si>
  <si>
    <t>México, Cidade do México</t>
  </si>
  <si>
    <t>Níger</t>
  </si>
  <si>
    <t>Porto Rico (Estados Unidos)</t>
  </si>
  <si>
    <t>Federação da Rússia, Moscou</t>
  </si>
  <si>
    <t>Federação da Rússia, São Petersburgo</t>
  </si>
  <si>
    <t>Somália</t>
  </si>
  <si>
    <t>Turquia</t>
  </si>
  <si>
    <t>Iêmen, República do</t>
  </si>
  <si>
    <t>Cisjordania y Gaza</t>
  </si>
  <si>
    <t>Бразилия, Сан-Паулу</t>
  </si>
  <si>
    <t>China, Xangai</t>
  </si>
  <si>
    <t>Китай, Шанхай</t>
  </si>
  <si>
    <t>الدنمارك</t>
  </si>
  <si>
    <t>Porto Rico (États-Unis)</t>
  </si>
  <si>
    <t>Сан-Марино</t>
  </si>
  <si>
    <t>Sudán del Sur</t>
  </si>
  <si>
    <t>مقياس المسافة من الحدّ الأعلى للأداء (DTF) حسب البيانات الحالية (0-100)</t>
  </si>
  <si>
    <t>سهولة بدء النشاط التجاري (DTF)</t>
  </si>
  <si>
    <t>سهولة إستخراج تراخيص البناء (DTF)</t>
  </si>
  <si>
    <t>سهولة تسجيل الملكية (DTF)</t>
  </si>
  <si>
    <t>سهولة الحصول على الائتمان (DTF)</t>
  </si>
  <si>
    <t xml:space="preserve">إجمالي سعر الضريبة (% من الأرباح
</t>
  </si>
  <si>
    <t xml:space="preserve"> المستندات اللازمة للاستيراد (عدد)   </t>
  </si>
  <si>
    <t>مؤشر قوة نظام الإعسار (0-16)</t>
  </si>
  <si>
    <t>الوقت للامتثال مع استرداد ضريبة القيمة المضافة (الساعات)</t>
  </si>
  <si>
    <t>الوقت للحصول على استرداد ضريبة القيمة المضافة (أسابيع)</t>
  </si>
  <si>
    <t>الوقت للامتثال مع تدقيق ضريبة الدخل على الشركات (ساعات)</t>
  </si>
  <si>
    <t>الوقت لاستكمال مراجعة ضريبة الدخل على الشركات (أسابيع)</t>
  </si>
  <si>
    <t>Índice do grau de divulgação (0-10)</t>
  </si>
  <si>
    <t>Índice de responsabilização do diretor (0-10)</t>
  </si>
  <si>
    <t>Índice da facilidade de ação judicial pelos acionistas (0-10)</t>
  </si>
  <si>
    <t>Índice da extensão das regulações dos conflitos de interesse (0-10)</t>
  </si>
  <si>
    <t>Índice da extensão da governança corporativa e dos direitos dos acionistas (0-10)</t>
  </si>
  <si>
    <t>Carga tributária total (% do lucro)</t>
  </si>
  <si>
    <t>Índice do marco regulatório da resolução de insolvência  (0-16)</t>
  </si>
  <si>
    <t>Índice da qualidade das regulamentações de construção (0-15)</t>
  </si>
  <si>
    <t>Índice da qualidade do fornecimento de energia e transparência das tarifas  (0-8)</t>
  </si>
  <si>
    <t>Índice da qualidade da administração fundiária (0-30)</t>
  </si>
  <si>
    <t>Tempo para exportar: Conformidade com as exigências na fronteira (horas)</t>
  </si>
  <si>
    <t xml:space="preserve">Custo para exportar: Conformidade com as exigências na fronteira (US$) </t>
  </si>
  <si>
    <t>Custo para exportar: Conformidade com a documentação (US$)</t>
  </si>
  <si>
    <t>Tempo para importar: Conformidade com as exigências na fronteira (horas)</t>
  </si>
  <si>
    <t>Custo para importar: Conformidade com a fronteira (US$)</t>
  </si>
  <si>
    <t>Custo para importar: Conformidade com a documentação (US$)</t>
  </si>
  <si>
    <t>Índice de processos pós-declaração (0-100)</t>
  </si>
  <si>
    <t>Índice de calidad de las normas de construcción (0-15)</t>
  </si>
  <si>
    <t>سهولة الحصول على الكهرباء (DTF)</t>
  </si>
  <si>
    <t xml:space="preserve"> اختار اللغة: </t>
  </si>
  <si>
    <t xml:space="preserve">ملاحظة: للاقتصادات حيث تغطي البيانات مدينتين، يحتسب مقياس مدى الاقتراب من الحدّ الأعلى للأداء لمكونات كلّ مؤشر على أساس متوسط نسبة السكان للمدينتين.  </t>
  </si>
  <si>
    <t>Selecione o idioma:</t>
  </si>
  <si>
    <t>Nota: No caso das economias com duas cidades analisadas, as pontuações dos indicadores e da distância até a fronteira são calculadas com base na importância de cada cidade em termos da sua população.</t>
  </si>
  <si>
    <t>Sélection de la langue:</t>
  </si>
  <si>
    <t xml:space="preserve">Note: Pour les économies où les données sont recueillies pour les deux plus grandes métropoles d'affaires, les notes pour les sous-indicateurs et le score de Distance de la Frontière (DTF), sont pondérées pour les deux villes en fonction de leur population.
</t>
  </si>
  <si>
    <t>تسوية حالات الاعسار</t>
  </si>
  <si>
    <t>Obtenção de eletricidade</t>
  </si>
  <si>
    <t>Подключение к системе электроснабжения</t>
  </si>
  <si>
    <t xml:space="preserve">Создание предприятий </t>
  </si>
  <si>
    <t xml:space="preserve">Kazajstán </t>
  </si>
  <si>
    <t>Parent Economies</t>
  </si>
  <si>
    <t>Child Cities</t>
  </si>
  <si>
    <t>Примечание: Для стран, по которым данные охватывают 2 города, субиндикаторы и общий балл ПР являются средними показателями с учетом населения городов.</t>
  </si>
  <si>
    <t>税后流程指标（0-100）</t>
  </si>
  <si>
    <t>合法权利指数（0-12）</t>
  </si>
  <si>
    <t>获取信贷指数（0-12）</t>
  </si>
  <si>
    <t>供电可靠性和电费指数透明度（0-8）</t>
  </si>
  <si>
    <t>出口时间：边界合规（小时）</t>
  </si>
  <si>
    <t>出口时间：单证合规 （小时）</t>
  </si>
  <si>
    <t>出口成本：边界合规（美元）</t>
  </si>
  <si>
    <t>出口成本：单证合规（美元）</t>
  </si>
  <si>
    <t>进口时间：边界合规（小时）</t>
  </si>
  <si>
    <t>进口时间：单证合规（小时）</t>
  </si>
  <si>
    <t>进口成本：单证合规（美元）</t>
  </si>
  <si>
    <t>增值税退税合规时间（小时）</t>
  </si>
  <si>
    <t>企业所得税审计合规时间（小时）</t>
  </si>
  <si>
    <t>完成企业所得税审计时间（星期）</t>
  </si>
  <si>
    <t>当前数据前沿距离综合分数（0-100）</t>
  </si>
  <si>
    <t>开办企业时间 -- 男性（天）</t>
  </si>
  <si>
    <t>开办企业时间 -- 女性（天）</t>
  </si>
  <si>
    <t xml:space="preserve">成本（仓库价值%） </t>
  </si>
  <si>
    <t>最低法定资本金 （人均国民收入%）</t>
  </si>
  <si>
    <t>开办企业成本 -- 女性（人均国民收入%）</t>
  </si>
  <si>
    <t>开办企业成本 -- 男性（人均国民收入%）</t>
  </si>
  <si>
    <t>成本（财产价值%）</t>
  </si>
  <si>
    <t>开办企业程续 -- 男性（个）</t>
  </si>
  <si>
    <t>开办企业程续 -- 女性（个）</t>
  </si>
  <si>
    <t>进口费用：边界合规（美元）</t>
  </si>
  <si>
    <t>获得增值税退税时间（星期）</t>
  </si>
  <si>
    <t>BOTH</t>
  </si>
  <si>
    <t>Total tax and contribution rate (% of profit)</t>
  </si>
  <si>
    <t>إجمالي الضريبة ومعدل المساهمة (٪ من الربح)</t>
  </si>
  <si>
    <t>税及派款总额 （占商业利润百分比）</t>
  </si>
  <si>
    <t>Total du taux d’imposition et de cotisation (% du bénéfice)</t>
  </si>
  <si>
    <t>Carga tributária total (% dos lucros)</t>
  </si>
  <si>
    <t>Общая ставка по налогам и социальным взносам (% от прибыли)</t>
  </si>
  <si>
    <t>Total del impuesto y la tasa de cotización (% del beneficio)</t>
  </si>
  <si>
    <t>Score</t>
  </si>
  <si>
    <t>Eswatini</t>
  </si>
  <si>
    <t>Puerto Rico (U.S.)</t>
  </si>
  <si>
    <t>São Tomé and Príncipe</t>
  </si>
  <si>
    <t>Bangladesh Dhaka</t>
  </si>
  <si>
    <t>Bangladesh Chittagong</t>
  </si>
  <si>
    <t>Brazil São Paulo</t>
  </si>
  <si>
    <t>Brazil Rio de Janeiro</t>
  </si>
  <si>
    <t>China Shanghai</t>
  </si>
  <si>
    <t>China Beijing</t>
  </si>
  <si>
    <t>India Mumbai</t>
  </si>
  <si>
    <t>India Delhi</t>
  </si>
  <si>
    <t>Indonesia Jakarta</t>
  </si>
  <si>
    <t>Indonesia Surabaya</t>
  </si>
  <si>
    <t>Japan Tokyo</t>
  </si>
  <si>
    <t>Japan Osaka</t>
  </si>
  <si>
    <t>Mexico Mexico city</t>
  </si>
  <si>
    <t>Mexico Monterrey</t>
  </si>
  <si>
    <t>Nigeria Lagos</t>
  </si>
  <si>
    <t>Nigeria Kano</t>
  </si>
  <si>
    <t>Pakistan Karachi</t>
  </si>
  <si>
    <t>Pakistan Lahore</t>
  </si>
  <si>
    <t>Russian Federation Moscow</t>
  </si>
  <si>
    <t>Russian Federation Saint Petersburg</t>
  </si>
  <si>
    <t>United States New York City</t>
  </si>
  <si>
    <t>United States Los Angeles</t>
  </si>
  <si>
    <t>Two City</t>
  </si>
  <si>
    <t>Mexico Mexico City</t>
  </si>
  <si>
    <t>Obtention de Permis de Construire</t>
  </si>
  <si>
    <t>Starting a business score</t>
  </si>
  <si>
    <t>Rank as published in Doing Business 2019 Report</t>
  </si>
  <si>
    <t>التصنيف كما نشر في تقرير ممارسة أنشطة الأعمال 2019</t>
  </si>
  <si>
    <t>2019年营商环境报告发布的排名</t>
  </si>
  <si>
    <t>Classement tel que publié dans le rapport Doing Business 2019</t>
  </si>
  <si>
    <t>Classificação conforme publicado no relatório DB 2019</t>
  </si>
  <si>
    <t>Рейтинг, опубликованный в докладе "Ведение бизнеса - 2019"</t>
  </si>
  <si>
    <t>Clasificación publicada en el Informe Doing Business 2019</t>
  </si>
  <si>
    <t>Overall ease of doing business score as of current data (0-100)</t>
  </si>
  <si>
    <t>Score Average</t>
  </si>
  <si>
    <t>Facilité de la création d’entreprise (Score)</t>
  </si>
  <si>
    <t>Facilité de l'obtention des permis de construire (Score)</t>
  </si>
  <si>
    <t>Ease of dealing with construction permits score</t>
  </si>
  <si>
    <t>Ease of getting electricity score</t>
  </si>
  <si>
    <t>Ease of registering property score</t>
  </si>
  <si>
    <t>Facilité du transfert de propriété (Score)</t>
  </si>
  <si>
    <t>Facilité du raccordement à l’électricité (Score)</t>
  </si>
  <si>
    <t>Ease of resolving insolvency score</t>
  </si>
  <si>
    <t>Ease of enforcing contracts score</t>
  </si>
  <si>
    <t>Ease of trading across borders score</t>
  </si>
  <si>
    <t>Ease of paying taxes score</t>
  </si>
  <si>
    <t>Strength of minority investors protection index score</t>
  </si>
  <si>
    <t>Ease of getting credit score</t>
  </si>
  <si>
    <t>Facilité de l'obtention de prêts (Score)</t>
  </si>
  <si>
    <t>Indice de protection des actionnaires minoritaires (Score)</t>
  </si>
  <si>
    <t>Facilité du paiement des taxes et impôts (Score)</t>
  </si>
  <si>
    <t>Facilité du commerce transfrontalier (Score)</t>
  </si>
  <si>
    <t>Facilité du réglement de l'insolvabilité (Score)</t>
  </si>
  <si>
    <t>Facilité de l'exécution des contrats (Score)</t>
  </si>
  <si>
    <t>Score Parameters</t>
  </si>
  <si>
    <t>Best Regulatory Performance</t>
  </si>
  <si>
    <t>Эсватини</t>
  </si>
  <si>
    <t>إي سواتيني</t>
  </si>
  <si>
    <t>Esuatini</t>
  </si>
  <si>
    <t>eSwatini</t>
  </si>
  <si>
    <t>North Macedonia</t>
  </si>
  <si>
    <t>北马其顿</t>
  </si>
  <si>
    <t>جمهورية شمال مقدونيا</t>
  </si>
  <si>
    <t>Macédoine du Nord</t>
  </si>
  <si>
    <t>Macedônia do Norte</t>
  </si>
  <si>
    <t>Северная Македония</t>
  </si>
  <si>
    <t>Macedonia del Norte</t>
  </si>
  <si>
    <t>Score Average Full Decimal</t>
  </si>
  <si>
    <t>Ownership and control index (0-7)</t>
  </si>
  <si>
    <t>مؤشر مدى الملكية والإدارة (0-7)</t>
  </si>
  <si>
    <t>所有权和管理控制指数（0-7）</t>
  </si>
  <si>
    <t>Indice de détention et de contrôle (0-7)</t>
  </si>
  <si>
    <t>Índice da propriedade e controle (0-7)</t>
  </si>
  <si>
    <t>Индекс развития структуры управления (0-7)</t>
  </si>
  <si>
    <t>Shareholder rights index (0-6)</t>
  </si>
  <si>
    <t>مؤشر نطاق حقوق المساهمين  (0-6)</t>
  </si>
  <si>
    <t>股东权利指数（0-6）</t>
  </si>
  <si>
    <t>Indice des droits des actionnaires (0-6)</t>
  </si>
  <si>
    <t>Índice dos direitos dos acionistas (0-6)</t>
  </si>
  <si>
    <t>Индекс акционерного управления (0-6)</t>
  </si>
  <si>
    <t>Índice de derechos de los accionistas (0-6)</t>
  </si>
  <si>
    <t>Indice de transparence d'entreprise (0-7)</t>
  </si>
  <si>
    <t>公司透明度指数（0-7）</t>
  </si>
  <si>
    <t>مؤشر نطاق الشفافية في الشركات  (0-7)</t>
  </si>
  <si>
    <t>Corporate transparency index (0-7)</t>
  </si>
  <si>
    <t>Índice de transparência corporativa (0-7)</t>
  </si>
  <si>
    <t xml:space="preserve">Индекс корпоративной прозрачности (0-7) </t>
  </si>
  <si>
    <t>Índice de transparencia corporativa (0-7)</t>
  </si>
  <si>
    <t>Strength of minority investors protection index (0 -50)</t>
  </si>
  <si>
    <t>少数投资者保护力度指数（0-50）</t>
  </si>
  <si>
    <t>مؤشر قوة حماية المستثمرين (0-50)</t>
  </si>
  <si>
    <t>Indice de protection des actionnaires minoritaires (0 - 50)</t>
  </si>
  <si>
    <t>Índice de eficiênca da proteção ao investidor (0-50)</t>
  </si>
  <si>
    <t>Индекс защиты миноритарных интересов инвесторов (0-50)</t>
  </si>
  <si>
    <t>Índice de fortaleza de la protección de los inversionistas minoritarios (0-50)</t>
  </si>
  <si>
    <t>No Practice</t>
  </si>
  <si>
    <t>NO REFUND</t>
  </si>
  <si>
    <t>NO VAT</t>
  </si>
  <si>
    <t>NO CIT</t>
  </si>
  <si>
    <t>Score Avg. Full Decimal (for display rounding)</t>
  </si>
  <si>
    <t>Score Average Full Decimal (for ranking)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</si>
</sst>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"/>
    <numFmt numFmtId="167" formatCode="0.000"/>
    <numFmt numFmtId="168" formatCode="0.00000"/>
    <numFmt numFmtId="169" formatCode="0.0"/>
    <numFmt numFmtId="170" formatCode="_(* #,##0.00000_);_(* \(#,##0.00000\);_(* &quot;-&quot;??_);_(@_)"/>
    <numFmt numFmtId="171" formatCode="#,##0.0"/>
    <numFmt numFmtId="172" formatCode="#,##0.00000"/>
  </numFmts>
  <fonts count="3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" applyNumberFormat="0" applyAlignment="0" applyProtection="0"/>
    <xf numFmtId="0" fontId="9" fillId="28" borderId="2" applyNumberFormat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" applyNumberFormat="0" applyAlignment="0" applyProtection="0"/>
    <xf numFmtId="0" fontId="16" fillId="0" borderId="6" applyNumberFormat="0" applyFill="0" applyAlignment="0" applyProtection="0"/>
    <xf numFmtId="0" fontId="17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32" borderId="7" applyNumberFormat="0" applyFont="0" applyAlignment="0" applyProtection="0"/>
    <xf numFmtId="0" fontId="18" fillId="27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69">
    <xf numFmtId="0" fontId="0" fillId="0" borderId="0" xfId="0"/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34" borderId="0" xfId="0" applyFont="1" applyFill="1" applyBorder="1" applyAlignment="1">
      <alignment vertical="top"/>
    </xf>
    <xf numFmtId="0" fontId="3" fillId="42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28" applyNumberFormat="1" applyFont="1" applyFill="1" applyBorder="1" applyAlignment="1">
      <alignment horizontal="left" vertical="top" wrapText="1"/>
    </xf>
    <xf numFmtId="0" fontId="3" fillId="0" borderId="0" xfId="53" applyNumberFormat="1" applyFont="1" applyFill="1" applyBorder="1" applyAlignment="1">
      <alignment horizontal="left" vertical="top" wrapText="1"/>
    </xf>
    <xf numFmtId="0" fontId="3" fillId="0" borderId="0" xfId="38" applyNumberFormat="1" applyFont="1" applyFill="1" applyBorder="1" applyAlignment="1">
      <alignment horizontal="left" vertical="top" wrapText="1"/>
    </xf>
    <xf numFmtId="0" fontId="3" fillId="0" borderId="0" xfId="54" applyNumberFormat="1" applyFont="1" applyFill="1" applyBorder="1" applyAlignment="1">
      <alignment horizontal="left" vertical="top" wrapText="1"/>
    </xf>
    <xf numFmtId="0" fontId="3" fillId="0" borderId="0" xfId="61" applyNumberFormat="1" applyFont="1" applyFill="1" applyBorder="1" applyAlignment="1">
      <alignment horizontal="left" vertical="top" wrapText="1"/>
    </xf>
    <xf numFmtId="0" fontId="3" fillId="0" borderId="0" xfId="52" applyNumberFormat="1" applyFont="1" applyFill="1" applyBorder="1" applyAlignment="1">
      <alignment horizontal="left" vertical="top" wrapText="1"/>
    </xf>
    <xf numFmtId="0" fontId="3" fillId="0" borderId="0" xfId="36" applyNumberFormat="1" applyFont="1" applyFill="1" applyBorder="1" applyAlignment="1">
      <alignment horizontal="left" vertical="top" wrapText="1"/>
    </xf>
    <xf numFmtId="0" fontId="3" fillId="0" borderId="0" xfId="60" applyNumberFormat="1" applyFont="1" applyFill="1" applyBorder="1" applyAlignment="1">
      <alignment horizontal="left" vertical="top" wrapText="1"/>
    </xf>
    <xf numFmtId="0" fontId="3" fillId="0" borderId="0" xfId="37" applyNumberFormat="1" applyFont="1" applyFill="1" applyBorder="1" applyAlignment="1">
      <alignment horizontal="left" vertical="top" wrapText="1"/>
    </xf>
    <xf numFmtId="0" fontId="3" fillId="0" borderId="0" xfId="28" applyNumberFormat="1" applyFont="1" applyFill="1" applyBorder="1" applyAlignment="1">
      <alignment horizontal="left" vertical="top"/>
    </xf>
    <xf numFmtId="0" fontId="3" fillId="0" borderId="0" xfId="50" applyNumberFormat="1" applyFont="1" applyFill="1" applyBorder="1" applyAlignment="1">
      <alignment horizontal="left" vertical="top" wrapText="1"/>
    </xf>
    <xf numFmtId="0" fontId="3" fillId="0" borderId="0" xfId="33" applyNumberFormat="1" applyFont="1" applyFill="1" applyBorder="1" applyAlignment="1">
      <alignment horizontal="left" vertical="top" wrapText="1"/>
    </xf>
    <xf numFmtId="0" fontId="3" fillId="0" borderId="0" xfId="58" applyNumberFormat="1" applyFont="1" applyFill="1" applyBorder="1" applyAlignment="1">
      <alignment horizontal="left" vertical="top" wrapText="1"/>
    </xf>
    <xf numFmtId="0" fontId="3" fillId="0" borderId="0" xfId="51" applyNumberFormat="1" applyFont="1" applyFill="1" applyBorder="1" applyAlignment="1">
      <alignment horizontal="left" vertical="top" wrapText="1"/>
    </xf>
    <xf numFmtId="0" fontId="3" fillId="0" borderId="0" xfId="34" applyNumberFormat="1" applyFont="1" applyFill="1" applyBorder="1" applyAlignment="1">
      <alignment horizontal="left" vertical="top" wrapText="1"/>
    </xf>
    <xf numFmtId="0" fontId="3" fillId="0" borderId="0" xfId="49" applyNumberFormat="1" applyFont="1" applyFill="1" applyBorder="1" applyAlignment="1">
      <alignment horizontal="left" vertical="top" wrapText="1"/>
    </xf>
    <xf numFmtId="0" fontId="3" fillId="0" borderId="0" xfId="59" applyNumberFormat="1" applyFont="1" applyFill="1" applyBorder="1" applyAlignment="1">
      <alignment horizontal="left" vertical="top" wrapText="1"/>
    </xf>
    <xf numFmtId="0" fontId="26" fillId="0" borderId="0" xfId="0" applyNumberFormat="1" applyFont="1" applyFill="1" applyBorder="1" applyAlignment="1">
      <alignment horizontal="left" vertical="top" wrapText="1"/>
    </xf>
    <xf numFmtId="0" fontId="3" fillId="0" borderId="0" xfId="35" applyNumberFormat="1" applyFont="1" applyFill="1" applyBorder="1" applyAlignment="1">
      <alignment horizontal="left" vertical="top" wrapText="1"/>
    </xf>
    <xf numFmtId="0" fontId="3" fillId="0" borderId="0" xfId="31" applyNumberFormat="1" applyFont="1" applyFill="1" applyBorder="1" applyAlignment="1">
      <alignment horizontal="left" vertical="top" wrapText="1"/>
    </xf>
    <xf numFmtId="0" fontId="3" fillId="0" borderId="0" xfId="57" applyNumberFormat="1" applyFont="1" applyFill="1" applyBorder="1" applyAlignment="1">
      <alignment horizontal="left" vertical="top" wrapText="1"/>
    </xf>
    <xf numFmtId="0" fontId="3" fillId="0" borderId="0" xfId="32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/>
    </xf>
    <xf numFmtId="0" fontId="22" fillId="0" borderId="0" xfId="28" applyNumberFormat="1" applyFont="1" applyFill="1" applyBorder="1" applyAlignment="1">
      <alignment horizontal="left" vertical="top"/>
    </xf>
    <xf numFmtId="0" fontId="22" fillId="0" borderId="0" xfId="0" applyNumberFormat="1" applyFont="1" applyFill="1" applyBorder="1" applyAlignment="1">
      <alignment vertical="top"/>
    </xf>
    <xf numFmtId="0" fontId="22" fillId="0" borderId="0" xfId="0" applyNumberFormat="1" applyFont="1" applyFill="1" applyAlignment="1">
      <alignment vertical="top"/>
    </xf>
    <xf numFmtId="0" fontId="22" fillId="0" borderId="0" xfId="28" applyNumberFormat="1" applyFont="1" applyFill="1" applyAlignment="1">
      <alignment horizontal="left" vertical="top"/>
    </xf>
    <xf numFmtId="0" fontId="22" fillId="0" borderId="0" xfId="28" applyNumberFormat="1" applyFont="1" applyFill="1" applyBorder="1" applyAlignment="1">
      <alignment vertical="top"/>
    </xf>
    <xf numFmtId="0" fontId="22" fillId="0" borderId="0" xfId="28" applyNumberFormat="1" applyFont="1" applyFill="1" applyAlignment="1">
      <alignment vertical="top"/>
    </xf>
    <xf numFmtId="0" fontId="1" fillId="0" borderId="0" xfId="53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horizontal="left" vertical="top" wrapText="1"/>
    </xf>
    <xf numFmtId="0" fontId="3" fillId="41" borderId="0" xfId="0" applyFont="1" applyFill="1" applyBorder="1" applyAlignment="1">
      <alignment vertical="top"/>
    </xf>
    <xf numFmtId="0" fontId="3" fillId="41" borderId="0" xfId="28" applyNumberFormat="1" applyFont="1" applyFill="1" applyBorder="1" applyAlignment="1">
      <alignment horizontal="left" vertical="top" wrapText="1"/>
    </xf>
    <xf numFmtId="0" fontId="3" fillId="41" borderId="0" xfId="49" applyNumberFormat="1" applyFont="1" applyFill="1" applyBorder="1" applyAlignment="1">
      <alignment horizontal="left" vertical="top" wrapText="1"/>
    </xf>
    <xf numFmtId="0" fontId="3" fillId="34" borderId="0" xfId="0" applyNumberFormat="1" applyFont="1" applyFill="1" applyBorder="1" applyAlignment="1">
      <alignment horizontal="left" vertical="top" wrapText="1"/>
    </xf>
    <xf numFmtId="43" fontId="22" fillId="0" borderId="0" xfId="28" applyFont="1" applyBorder="1" applyAlignment="1" applyProtection="1">
      <alignment vertical="center"/>
      <protection locked="0"/>
    </xf>
    <xf numFmtId="167" fontId="22" fillId="0" borderId="0" xfId="0" applyNumberFormat="1" applyFont="1" applyFill="1" applyBorder="1" applyAlignment="1" applyProtection="1">
      <alignment vertical="center"/>
      <protection locked="0"/>
    </xf>
    <xf numFmtId="164" fontId="22" fillId="0" borderId="0" xfId="28" applyNumberFormat="1" applyFont="1" applyBorder="1" applyAlignment="1" applyProtection="1">
      <alignment vertical="center"/>
      <protection locked="0"/>
    </xf>
    <xf numFmtId="165" fontId="22" fillId="0" borderId="0" xfId="28" applyNumberFormat="1" applyFont="1" applyBorder="1" applyAlignment="1" applyProtection="1">
      <alignment vertical="center"/>
      <protection locked="0"/>
    </xf>
    <xf numFmtId="43" fontId="3" fillId="0" borderId="0" xfId="28" applyFont="1" applyBorder="1" applyAlignment="1" applyProtection="1">
      <alignment vertical="center"/>
      <protection locked="0"/>
    </xf>
    <xf numFmtId="166" fontId="22" fillId="0" borderId="0" xfId="28" applyNumberFormat="1" applyFont="1" applyFill="1" applyBorder="1" applyAlignment="1" applyProtection="1">
      <alignment vertical="center"/>
      <protection locked="0"/>
    </xf>
    <xf numFmtId="0" fontId="23" fillId="0" borderId="0" xfId="28" applyNumberFormat="1" applyFont="1" applyBorder="1" applyAlignment="1" applyProtection="1">
      <alignment horizontal="left" vertical="center"/>
      <protection locked="0"/>
    </xf>
    <xf numFmtId="43" fontId="23" fillId="0" borderId="0" xfId="28" applyFont="1" applyBorder="1" applyAlignment="1" applyProtection="1">
      <alignment vertical="center"/>
      <protection locked="0"/>
    </xf>
    <xf numFmtId="164" fontId="24" fillId="0" borderId="0" xfId="28" applyNumberFormat="1" applyFont="1" applyFill="1" applyBorder="1" applyAlignment="1" applyProtection="1">
      <alignment vertical="center"/>
      <protection locked="0"/>
    </xf>
    <xf numFmtId="0" fontId="1" fillId="0" borderId="0" xfId="49" applyNumberFormat="1" applyFont="1" applyFill="1" applyBorder="1" applyAlignment="1" applyProtection="1">
      <alignment horizontal="left" vertical="center"/>
      <protection locked="0"/>
    </xf>
    <xf numFmtId="0" fontId="1" fillId="0" borderId="0" xfId="49" applyNumberFormat="1" applyFont="1" applyFill="1" applyBorder="1" applyAlignment="1" applyProtection="1">
      <alignment vertical="center"/>
      <protection locked="0"/>
    </xf>
    <xf numFmtId="164" fontId="22" fillId="0" borderId="0" xfId="28" applyNumberFormat="1" applyFont="1" applyFill="1" applyBorder="1" applyAlignment="1" applyProtection="1">
      <alignment vertical="center"/>
      <protection locked="0"/>
    </xf>
    <xf numFmtId="43" fontId="22" fillId="0" borderId="0" xfId="28" applyFont="1" applyFill="1" applyBorder="1" applyAlignment="1" applyProtection="1">
      <alignment vertical="center"/>
      <protection locked="0"/>
    </xf>
    <xf numFmtId="0" fontId="3" fillId="0" borderId="0" xfId="49" applyNumberFormat="1" applyFont="1" applyFill="1" applyBorder="1" applyAlignment="1" applyProtection="1">
      <alignment vertical="center"/>
      <protection locked="0"/>
    </xf>
    <xf numFmtId="164" fontId="25" fillId="0" borderId="0" xfId="28" applyNumberFormat="1" applyFont="1" applyFill="1" applyBorder="1" applyAlignment="1" applyProtection="1">
      <alignment vertical="center"/>
      <protection locked="0"/>
    </xf>
    <xf numFmtId="164" fontId="25" fillId="0" borderId="0" xfId="28" applyNumberFormat="1" applyFont="1" applyBorder="1" applyAlignment="1" applyProtection="1">
      <alignment vertical="center"/>
      <protection locked="0"/>
    </xf>
    <xf numFmtId="43" fontId="25" fillId="0" borderId="0" xfId="28" applyFont="1" applyBorder="1" applyAlignment="1" applyProtection="1">
      <alignment vertical="center"/>
      <protection locked="0"/>
    </xf>
    <xf numFmtId="43" fontId="1" fillId="38" borderId="0" xfId="28" applyFont="1" applyFill="1" applyBorder="1" applyAlignment="1" applyProtection="1">
      <alignment horizontal="center" vertical="center"/>
      <protection locked="0"/>
    </xf>
    <xf numFmtId="43" fontId="1" fillId="38" borderId="0" xfId="28" applyFont="1" applyFill="1" applyBorder="1" applyAlignment="1" applyProtection="1">
      <alignment horizontal="center" vertical="center" wrapText="1"/>
      <protection locked="0"/>
    </xf>
    <xf numFmtId="43" fontId="1" fillId="38" borderId="16" xfId="28" applyFont="1" applyFill="1" applyBorder="1" applyAlignment="1" applyProtection="1">
      <alignment horizontal="center" vertical="center" wrapText="1"/>
      <protection locked="0"/>
    </xf>
    <xf numFmtId="0" fontId="3" fillId="38" borderId="0" xfId="28" applyNumberFormat="1" applyFont="1" applyFill="1" applyBorder="1" applyAlignment="1" applyProtection="1">
      <alignment horizontal="center" vertical="top" wrapText="1"/>
      <protection locked="0"/>
    </xf>
    <xf numFmtId="0" fontId="3" fillId="38" borderId="14" xfId="28" applyNumberFormat="1" applyFont="1" applyFill="1" applyBorder="1" applyAlignment="1" applyProtection="1">
      <alignment horizontal="center" vertical="top" wrapText="1"/>
      <protection locked="0"/>
    </xf>
    <xf numFmtId="43" fontId="3" fillId="35" borderId="0" xfId="28" applyFont="1" applyFill="1" applyBorder="1" applyAlignment="1" applyProtection="1">
      <alignment vertical="center"/>
      <protection locked="0"/>
    </xf>
    <xf numFmtId="0" fontId="3" fillId="0" borderId="0" xfId="49" applyNumberFormat="1" applyFont="1" applyBorder="1" applyAlignment="1" applyProtection="1">
      <alignment horizontal="right" vertical="center"/>
      <protection locked="0"/>
    </xf>
    <xf numFmtId="168" fontId="3" fillId="0" borderId="0" xfId="49" applyNumberFormat="1" applyFont="1" applyBorder="1" applyAlignment="1" applyProtection="1">
      <alignment horizontal="right" vertical="center"/>
      <protection locked="0"/>
    </xf>
    <xf numFmtId="171" fontId="3" fillId="0" borderId="0" xfId="49" applyNumberFormat="1" applyFont="1" applyBorder="1" applyAlignment="1" applyProtection="1">
      <alignment horizontal="right" vertical="center"/>
      <protection locked="0"/>
    </xf>
    <xf numFmtId="172" fontId="3" fillId="0" borderId="0" xfId="49" applyNumberFormat="1" applyFont="1" applyBorder="1" applyAlignment="1" applyProtection="1">
      <alignment horizontal="right" vertical="center"/>
      <protection locked="0"/>
    </xf>
    <xf numFmtId="3" fontId="3" fillId="39" borderId="0" xfId="28" applyNumberFormat="1" applyFont="1" applyFill="1" applyBorder="1" applyAlignment="1" applyProtection="1">
      <alignment horizontal="right" vertical="center"/>
      <protection locked="0"/>
    </xf>
    <xf numFmtId="3" fontId="3" fillId="0" borderId="0" xfId="28" applyNumberFormat="1" applyFont="1" applyFill="1" applyBorder="1" applyAlignment="1" applyProtection="1">
      <alignment horizontal="right" vertical="center"/>
      <protection locked="0"/>
    </xf>
    <xf numFmtId="171" fontId="3" fillId="0" borderId="0" xfId="28" applyNumberFormat="1" applyFont="1" applyFill="1" applyBorder="1" applyAlignment="1" applyProtection="1">
      <alignment horizontal="right" vertical="center"/>
      <protection locked="0"/>
    </xf>
    <xf numFmtId="164" fontId="3" fillId="39" borderId="0" xfId="28" applyNumberFormat="1" applyFont="1" applyFill="1" applyBorder="1" applyAlignment="1" applyProtection="1">
      <alignment horizontal="right" vertical="center"/>
      <protection locked="0"/>
    </xf>
    <xf numFmtId="3" fontId="3" fillId="0" borderId="0" xfId="49" applyNumberFormat="1" applyFont="1" applyBorder="1" applyAlignment="1" applyProtection="1">
      <alignment horizontal="right" vertical="center"/>
      <protection locked="0"/>
    </xf>
    <xf numFmtId="168" fontId="3" fillId="0" borderId="0" xfId="49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68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35" borderId="0" xfId="28" applyNumberFormat="1" applyFont="1" applyFill="1" applyBorder="1" applyAlignment="1" applyProtection="1">
      <alignment horizontal="right" vertical="center"/>
      <protection locked="0"/>
    </xf>
    <xf numFmtId="172" fontId="3" fillId="0" borderId="0" xfId="49" applyNumberFormat="1" applyFont="1" applyFill="1" applyBorder="1" applyAlignment="1" applyProtection="1">
      <alignment horizontal="right" vertical="center"/>
      <protection locked="0"/>
    </xf>
    <xf numFmtId="171" fontId="3" fillId="35" borderId="0" xfId="28" applyNumberFormat="1" applyFont="1" applyFill="1" applyBorder="1" applyAlignment="1" applyProtection="1">
      <alignment horizontal="right" vertical="center"/>
      <protection locked="0"/>
    </xf>
    <xf numFmtId="170" fontId="3" fillId="0" borderId="0" xfId="30" applyNumberFormat="1" applyFont="1" applyFill="1" applyBorder="1" applyAlignment="1" applyProtection="1">
      <alignment horizontal="right" vertical="center"/>
      <protection locked="0"/>
    </xf>
    <xf numFmtId="43" fontId="3" fillId="0" borderId="0" xfId="28" applyFont="1" applyBorder="1" applyAlignment="1" applyProtection="1">
      <alignment horizontal="right" vertical="center"/>
      <protection locked="0"/>
    </xf>
    <xf numFmtId="43" fontId="1" fillId="0" borderId="0" xfId="28" applyFont="1" applyBorder="1" applyAlignment="1" applyProtection="1">
      <alignment horizontal="right" vertical="center"/>
      <protection locked="0"/>
    </xf>
    <xf numFmtId="3" fontId="3" fillId="37" borderId="0" xfId="28" applyNumberFormat="1" applyFont="1" applyFill="1" applyBorder="1" applyAlignment="1" applyProtection="1">
      <alignment horizontal="right" vertical="center"/>
      <protection locked="0"/>
    </xf>
    <xf numFmtId="41" fontId="3" fillId="0" borderId="0" xfId="28" applyNumberFormat="1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" fontId="3" fillId="40" borderId="0" xfId="49" applyNumberFormat="1" applyFont="1" applyFill="1" applyBorder="1" applyAlignment="1" applyProtection="1">
      <alignment horizontal="right" vertical="center"/>
      <protection locked="0"/>
    </xf>
    <xf numFmtId="168" fontId="3" fillId="40" borderId="0" xfId="49" applyNumberFormat="1" applyFont="1" applyFill="1" applyBorder="1" applyAlignment="1" applyProtection="1">
      <alignment horizontal="right" vertical="center"/>
      <protection locked="0"/>
    </xf>
    <xf numFmtId="169" fontId="3" fillId="40" borderId="0" xfId="49" applyNumberFormat="1" applyFont="1" applyFill="1" applyBorder="1" applyAlignment="1" applyProtection="1">
      <alignment horizontal="right" vertical="center"/>
      <protection locked="0"/>
    </xf>
    <xf numFmtId="172" fontId="3" fillId="40" borderId="0" xfId="49" applyNumberFormat="1" applyFont="1" applyFill="1" applyBorder="1" applyAlignment="1" applyProtection="1">
      <alignment horizontal="right" vertical="center"/>
      <protection locked="0"/>
    </xf>
    <xf numFmtId="171" fontId="3" fillId="40" borderId="0" xfId="49" applyNumberFormat="1" applyFont="1" applyFill="1" applyBorder="1" applyAlignment="1" applyProtection="1">
      <alignment horizontal="right" vertical="center"/>
      <protection locked="0"/>
    </xf>
    <xf numFmtId="3" fontId="3" fillId="40" borderId="0" xfId="49" applyNumberFormat="1" applyFont="1" applyFill="1" applyBorder="1" applyAlignment="1" applyProtection="1">
      <alignment horizontal="right" vertical="center"/>
      <protection locked="0"/>
    </xf>
    <xf numFmtId="164" fontId="3" fillId="0" borderId="0" xfId="28" applyNumberFormat="1" applyFont="1" applyBorder="1" applyAlignment="1" applyProtection="1">
      <alignment horizontal="right" vertical="center"/>
      <protection locked="0"/>
    </xf>
    <xf numFmtId="164" fontId="3" fillId="0" borderId="0" xfId="28" applyNumberFormat="1" applyFont="1" applyBorder="1" applyAlignment="1" applyProtection="1">
      <alignment vertical="center"/>
      <protection locked="0"/>
    </xf>
    <xf numFmtId="43" fontId="22" fillId="0" borderId="0" xfId="28" applyFont="1" applyBorder="1" applyAlignment="1" applyProtection="1">
      <alignment horizontal="right" vertical="center"/>
      <protection locked="0"/>
    </xf>
    <xf numFmtId="41" fontId="22" fillId="0" borderId="0" xfId="28" applyNumberFormat="1" applyFont="1" applyBorder="1" applyAlignment="1" applyProtection="1">
      <alignment vertical="center"/>
      <protection locked="0"/>
    </xf>
    <xf numFmtId="164" fontId="22" fillId="0" borderId="0" xfId="28" applyNumberFormat="1" applyFont="1" applyBorder="1" applyAlignment="1" applyProtection="1">
      <alignment horizontal="right" vertical="center"/>
      <protection locked="0"/>
    </xf>
    <xf numFmtId="43" fontId="3" fillId="0" borderId="0" xfId="28" applyFont="1" applyFill="1" applyBorder="1" applyAlignment="1" applyProtection="1">
      <alignment vertical="center"/>
      <protection locked="0"/>
    </xf>
    <xf numFmtId="0" fontId="3" fillId="35" borderId="0" xfId="28" applyNumberFormat="1" applyFont="1" applyFill="1" applyBorder="1" applyAlignment="1" applyProtection="1">
      <alignment vertical="center"/>
      <protection locked="0"/>
    </xf>
    <xf numFmtId="166" fontId="3" fillId="0" borderId="0" xfId="28" applyNumberFormat="1" applyFont="1" applyBorder="1" applyAlignment="1" applyProtection="1">
      <alignment horizontal="center" vertical="center"/>
      <protection locked="0"/>
    </xf>
    <xf numFmtId="164" fontId="22" fillId="35" borderId="0" xfId="28" applyNumberFormat="1" applyFont="1" applyFill="1" applyBorder="1" applyAlignment="1" applyProtection="1">
      <alignment vertical="center"/>
      <protection locked="0"/>
    </xf>
    <xf numFmtId="164" fontId="3" fillId="0" borderId="0" xfId="28" applyNumberFormat="1" applyFont="1" applyFill="1" applyBorder="1" applyAlignment="1" applyProtection="1">
      <alignment horizontal="right" vertical="center"/>
      <protection locked="0"/>
    </xf>
    <xf numFmtId="167" fontId="27" fillId="0" borderId="0" xfId="0" applyNumberFormat="1" applyFont="1" applyFill="1" applyBorder="1" applyAlignment="1" applyProtection="1">
      <alignment vertical="top"/>
    </xf>
    <xf numFmtId="166" fontId="27" fillId="0" borderId="0" xfId="28" applyNumberFormat="1" applyFont="1" applyFill="1" applyBorder="1" applyAlignment="1" applyProtection="1">
      <alignment vertical="top"/>
    </xf>
    <xf numFmtId="166" fontId="27" fillId="43" borderId="0" xfId="28" applyNumberFormat="1" applyFont="1" applyFill="1" applyBorder="1" applyAlignment="1" applyProtection="1">
      <alignment vertical="top"/>
    </xf>
    <xf numFmtId="166" fontId="27" fillId="0" borderId="0" xfId="0" applyNumberFormat="1" applyFont="1" applyFill="1" applyBorder="1" applyAlignment="1" applyProtection="1">
      <alignment vertical="top"/>
    </xf>
    <xf numFmtId="166" fontId="27" fillId="44" borderId="0" xfId="28" applyNumberFormat="1" applyFont="1" applyFill="1" applyBorder="1" applyAlignment="1" applyProtection="1">
      <alignment vertical="top"/>
    </xf>
    <xf numFmtId="166" fontId="27" fillId="41" borderId="0" xfId="28" applyNumberFormat="1" applyFont="1" applyFill="1" applyBorder="1" applyAlignment="1" applyProtection="1">
      <alignment vertical="top"/>
    </xf>
    <xf numFmtId="168" fontId="27" fillId="0" borderId="0" xfId="28" applyNumberFormat="1" applyFont="1" applyFill="1" applyBorder="1" applyAlignment="1" applyProtection="1">
      <alignment vertical="top"/>
    </xf>
    <xf numFmtId="0" fontId="3" fillId="34" borderId="0" xfId="50" applyNumberFormat="1" applyFont="1" applyFill="1" applyBorder="1" applyAlignment="1">
      <alignment horizontal="left" vertical="top" wrapText="1"/>
    </xf>
    <xf numFmtId="0" fontId="3" fillId="41" borderId="0" xfId="50" applyNumberFormat="1" applyFont="1" applyFill="1" applyBorder="1" applyAlignment="1">
      <alignment horizontal="left" vertical="top" wrapText="1"/>
    </xf>
    <xf numFmtId="0" fontId="3" fillId="41" borderId="0" xfId="54" applyNumberFormat="1" applyFont="1" applyFill="1" applyBorder="1" applyAlignment="1">
      <alignment horizontal="left" vertical="top" wrapText="1"/>
    </xf>
    <xf numFmtId="0" fontId="3" fillId="42" borderId="0" xfId="0" applyNumberFormat="1" applyFont="1" applyFill="1" applyBorder="1" applyAlignment="1">
      <alignment horizontal="left" vertical="top" wrapText="1"/>
    </xf>
    <xf numFmtId="166" fontId="28" fillId="37" borderId="0" xfId="49" applyNumberFormat="1" applyFont="1" applyFill="1" applyBorder="1" applyAlignment="1">
      <alignment vertical="top" wrapText="1"/>
    </xf>
    <xf numFmtId="0" fontId="3" fillId="45" borderId="0" xfId="0" applyFont="1" applyFill="1" applyBorder="1" applyAlignment="1">
      <alignment vertical="top"/>
    </xf>
    <xf numFmtId="171" fontId="3" fillId="39" borderId="0" xfId="28" applyNumberFormat="1" applyFont="1" applyFill="1" applyBorder="1" applyAlignment="1" applyProtection="1">
      <alignment horizontal="right" vertical="center"/>
      <protection locked="0"/>
    </xf>
    <xf numFmtId="172" fontId="22" fillId="0" borderId="0" xfId="28" applyNumberFormat="1" applyFont="1" applyBorder="1" applyAlignment="1" applyProtection="1">
      <alignment vertical="center"/>
      <protection locked="0"/>
    </xf>
    <xf numFmtId="171" fontId="22" fillId="0" borderId="0" xfId="28" applyNumberFormat="1" applyFont="1" applyBorder="1" applyAlignment="1" applyProtection="1">
      <alignment vertical="center"/>
      <protection locked="0"/>
    </xf>
    <xf numFmtId="172" fontId="25" fillId="0" borderId="0" xfId="28" applyNumberFormat="1" applyFont="1" applyBorder="1" applyAlignment="1" applyProtection="1">
      <alignment vertical="center"/>
      <protection locked="0"/>
    </xf>
    <xf numFmtId="172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46" borderId="0" xfId="0" applyNumberFormat="1" applyFont="1" applyFill="1" applyBorder="1" applyAlignment="1">
      <alignment horizontal="left" vertical="top" wrapText="1"/>
    </xf>
    <xf numFmtId="0" fontId="3" fillId="46" borderId="0" xfId="53" applyNumberFormat="1" applyFont="1" applyFill="1" applyBorder="1" applyAlignment="1">
      <alignment horizontal="left" vertical="top" wrapText="1"/>
    </xf>
    <xf numFmtId="0" fontId="3" fillId="46" borderId="0" xfId="52" applyNumberFormat="1" applyFont="1" applyFill="1" applyBorder="1" applyAlignment="1">
      <alignment horizontal="left" vertical="top" wrapText="1"/>
    </xf>
    <xf numFmtId="0" fontId="3" fillId="46" borderId="0" xfId="50" applyNumberFormat="1" applyFont="1" applyFill="1" applyBorder="1" applyAlignment="1">
      <alignment horizontal="left" vertical="top" wrapText="1"/>
    </xf>
    <xf numFmtId="0" fontId="3" fillId="46" borderId="0" xfId="49" applyNumberFormat="1" applyFont="1" applyFill="1" applyBorder="1" applyAlignment="1">
      <alignment horizontal="left" vertical="top" wrapText="1"/>
    </xf>
    <xf numFmtId="0" fontId="3" fillId="46" borderId="0" xfId="51" applyNumberFormat="1" applyFont="1" applyFill="1" applyBorder="1" applyAlignment="1">
      <alignment horizontal="left" vertical="top" wrapText="1"/>
    </xf>
    <xf numFmtId="172" fontId="22" fillId="0" borderId="0" xfId="0" applyNumberFormat="1" applyFont="1" applyFill="1" applyBorder="1" applyAlignment="1" applyProtection="1">
      <alignment vertical="center"/>
      <protection locked="0"/>
    </xf>
    <xf numFmtId="172" fontId="22" fillId="0" borderId="0" xfId="28" applyNumberFormat="1" applyFont="1" applyFill="1" applyBorder="1" applyAlignment="1" applyProtection="1">
      <alignment vertical="center"/>
      <protection locked="0"/>
    </xf>
    <xf numFmtId="172" fontId="3" fillId="0" borderId="0" xfId="29" applyNumberFormat="1" applyFont="1" applyFill="1" applyBorder="1" applyAlignment="1" applyProtection="1">
      <alignment horizontal="right" vertical="center"/>
      <protection locked="0"/>
    </xf>
    <xf numFmtId="171" fontId="22" fillId="0" borderId="0" xfId="0" applyNumberFormat="1" applyFont="1" applyFill="1" applyBorder="1" applyAlignment="1" applyProtection="1">
      <alignment vertical="center"/>
      <protection locked="0"/>
    </xf>
    <xf numFmtId="171" fontId="22" fillId="0" borderId="0" xfId="28" applyNumberFormat="1" applyFont="1" applyFill="1" applyBorder="1" applyAlignment="1" applyProtection="1">
      <alignment vertical="center"/>
      <protection locked="0"/>
    </xf>
    <xf numFmtId="0" fontId="3" fillId="0" borderId="0" xfId="28" applyNumberFormat="1" applyFont="1" applyBorder="1" applyAlignment="1" applyProtection="1">
      <alignment vertical="top"/>
      <protection locked="0"/>
    </xf>
    <xf numFmtId="0" fontId="3" fillId="0" borderId="0" xfId="28" applyNumberFormat="1" applyFont="1" applyFill="1" applyBorder="1" applyAlignment="1" applyProtection="1">
      <alignment vertical="center"/>
      <protection locked="0"/>
    </xf>
    <xf numFmtId="0" fontId="3" fillId="0" borderId="0" xfId="28" applyNumberFormat="1" applyFont="1" applyBorder="1" applyAlignment="1" applyProtection="1">
      <alignment vertical="center"/>
      <protection locked="0"/>
    </xf>
    <xf numFmtId="171" fontId="3" fillId="36" borderId="0" xfId="28" applyNumberFormat="1" applyFont="1" applyFill="1" applyBorder="1" applyAlignment="1" applyProtection="1">
      <alignment horizontal="right" vertical="center"/>
      <protection locked="0"/>
    </xf>
    <xf numFmtId="0" fontId="29" fillId="0" borderId="0" xfId="28" applyNumberFormat="1" applyFont="1" applyBorder="1" applyAlignment="1" applyProtection="1">
      <alignment vertical="center"/>
      <protection locked="0"/>
    </xf>
    <xf numFmtId="0" fontId="30" fillId="0" borderId="0" xfId="28" applyNumberFormat="1" applyFont="1" applyBorder="1" applyAlignment="1" applyProtection="1">
      <alignment vertical="center"/>
      <protection locked="0"/>
    </xf>
    <xf numFmtId="172" fontId="3" fillId="0" borderId="0" xfId="49" applyNumberFormat="1" applyFont="1" applyFill="1" applyBorder="1" applyAlignment="1" applyProtection="1">
      <alignment vertical="center"/>
      <protection locked="0"/>
    </xf>
    <xf numFmtId="172" fontId="3" fillId="38" borderId="15" xfId="28" applyNumberFormat="1" applyFont="1" applyFill="1" applyBorder="1" applyAlignment="1" applyProtection="1">
      <alignment horizontal="center" vertical="top" wrapText="1"/>
      <protection locked="0"/>
    </xf>
    <xf numFmtId="172" fontId="3" fillId="33" borderId="0" xfId="28" applyNumberFormat="1" applyFont="1" applyFill="1" applyBorder="1" applyAlignment="1" applyProtection="1">
      <alignment vertical="center"/>
      <protection locked="0"/>
    </xf>
    <xf numFmtId="0" fontId="3" fillId="38" borderId="17" xfId="28" applyNumberFormat="1" applyFont="1" applyFill="1" applyBorder="1" applyAlignment="1" applyProtection="1">
      <alignment horizontal="center" vertical="top" wrapText="1"/>
    </xf>
    <xf numFmtId="0" fontId="3" fillId="38" borderId="13" xfId="28" applyNumberFormat="1" applyFont="1" applyFill="1" applyBorder="1" applyAlignment="1" applyProtection="1">
      <alignment horizontal="center" vertical="top" wrapText="1"/>
    </xf>
    <xf numFmtId="0" fontId="3" fillId="38" borderId="14" xfId="28" applyNumberFormat="1" applyFont="1" applyFill="1" applyBorder="1" applyAlignment="1" applyProtection="1">
      <alignment horizontal="center" vertical="top" wrapText="1"/>
    </xf>
    <xf numFmtId="0" fontId="3" fillId="38" borderId="0" xfId="28" applyNumberFormat="1" applyFont="1" applyFill="1" applyBorder="1" applyAlignment="1" applyProtection="1">
      <alignment horizontal="center" vertical="top" wrapText="1"/>
    </xf>
    <xf numFmtId="0" fontId="3" fillId="38" borderId="15" xfId="28" applyNumberFormat="1" applyFont="1" applyFill="1" applyBorder="1" applyAlignment="1" applyProtection="1">
      <alignment horizontal="center" vertical="top" wrapText="1"/>
    </xf>
    <xf numFmtId="0" fontId="3" fillId="38" borderId="13" xfId="49" applyNumberFormat="1" applyFont="1" applyFill="1" applyBorder="1" applyAlignment="1" applyProtection="1">
      <alignment horizontal="center" vertical="top" wrapText="1"/>
    </xf>
    <xf numFmtId="0" fontId="3" fillId="38" borderId="0" xfId="49" applyNumberFormat="1" applyFont="1" applyFill="1" applyBorder="1" applyAlignment="1" applyProtection="1">
      <alignment horizontal="center" vertical="top" wrapText="1"/>
    </xf>
    <xf numFmtId="0" fontId="3" fillId="38" borderId="14" xfId="49" applyNumberFormat="1" applyFont="1" applyFill="1" applyBorder="1" applyAlignment="1" applyProtection="1">
      <alignment horizontal="center" vertical="top" wrapText="1"/>
    </xf>
    <xf numFmtId="0" fontId="3" fillId="38" borderId="14" xfId="29" applyNumberFormat="1" applyFont="1" applyFill="1" applyBorder="1" applyAlignment="1" applyProtection="1">
      <alignment horizontal="center" vertical="top" wrapText="1"/>
    </xf>
    <xf numFmtId="0" fontId="3" fillId="38" borderId="0" xfId="29" applyNumberFormat="1" applyFont="1" applyFill="1" applyBorder="1" applyAlignment="1" applyProtection="1">
      <alignment horizontal="center" vertical="top" wrapText="1"/>
    </xf>
    <xf numFmtId="0" fontId="3" fillId="38" borderId="14" xfId="54" applyNumberFormat="1" applyFont="1" applyFill="1" applyBorder="1" applyAlignment="1" applyProtection="1">
      <alignment horizontal="center" vertical="top" wrapText="1"/>
    </xf>
    <xf numFmtId="0" fontId="3" fillId="38" borderId="15" xfId="54" applyNumberFormat="1" applyFont="1" applyFill="1" applyBorder="1" applyAlignment="1" applyProtection="1">
      <alignment horizontal="center" vertical="top" wrapText="1"/>
    </xf>
    <xf numFmtId="172" fontId="3" fillId="38" borderId="14" xfId="28" applyNumberFormat="1" applyFont="1" applyFill="1" applyBorder="1" applyAlignment="1" applyProtection="1">
      <alignment horizontal="center" vertical="top" wrapText="1"/>
    </xf>
    <xf numFmtId="171" fontId="3" fillId="38" borderId="14" xfId="28" applyNumberFormat="1" applyFont="1" applyFill="1" applyBorder="1" applyAlignment="1" applyProtection="1">
      <alignment horizontal="center" vertical="top" wrapText="1"/>
    </xf>
    <xf numFmtId="172" fontId="3" fillId="38" borderId="0" xfId="28" applyNumberFormat="1" applyFont="1" applyFill="1" applyBorder="1" applyAlignment="1" applyProtection="1">
      <alignment horizontal="center" vertical="top" wrapText="1"/>
    </xf>
    <xf numFmtId="0" fontId="3" fillId="0" borderId="0" xfId="28" applyNumberFormat="1" applyFont="1" applyBorder="1" applyAlignment="1" applyProtection="1">
      <alignment vertical="top"/>
    </xf>
    <xf numFmtId="43" fontId="3" fillId="35" borderId="0" xfId="28" applyFont="1" applyFill="1" applyBorder="1" applyAlignment="1" applyProtection="1">
      <alignment vertical="center"/>
    </xf>
    <xf numFmtId="171" fontId="3" fillId="35" borderId="0" xfId="49" applyNumberFormat="1" applyFont="1" applyFill="1" applyBorder="1" applyAlignment="1" applyProtection="1">
      <alignment horizontal="right" vertical="center"/>
      <protection locked="0"/>
    </xf>
    <xf numFmtId="172" fontId="3" fillId="36" borderId="0" xfId="28" applyNumberFormat="1" applyFont="1" applyFill="1" applyBorder="1" applyAlignment="1" applyProtection="1">
      <alignment horizontal="right" vertical="center"/>
      <protection locked="0"/>
    </xf>
    <xf numFmtId="43" fontId="1" fillId="38" borderId="14" xfId="28" applyFont="1" applyFill="1" applyBorder="1" applyAlignment="1" applyProtection="1">
      <alignment horizontal="center" vertical="center"/>
      <protection locked="0"/>
    </xf>
    <xf numFmtId="0" fontId="1" fillId="38" borderId="14" xfId="49" applyFont="1" applyFill="1" applyBorder="1" applyAlignment="1" applyProtection="1">
      <alignment horizontal="center" vertical="center"/>
      <protection locked="0"/>
    </xf>
    <xf numFmtId="43" fontId="1" fillId="38" borderId="10" xfId="28" applyFont="1" applyFill="1" applyBorder="1" applyAlignment="1" applyProtection="1">
      <alignment horizontal="center" vertical="center" wrapText="1"/>
      <protection locked="0"/>
    </xf>
    <xf numFmtId="43" fontId="1" fillId="38" borderId="11" xfId="28" applyFont="1" applyFill="1" applyBorder="1" applyAlignment="1" applyProtection="1">
      <alignment horizontal="center" vertical="center" wrapText="1"/>
      <protection locked="0"/>
    </xf>
    <xf numFmtId="43" fontId="1" fillId="38" borderId="12" xfId="28" applyFont="1" applyFill="1" applyBorder="1" applyAlignment="1" applyProtection="1">
      <alignment horizontal="center" vertical="center" wrapText="1"/>
      <protection locked="0"/>
    </xf>
    <xf numFmtId="171" fontId="1" fillId="38" borderId="11" xfId="28" applyNumberFormat="1" applyFont="1" applyFill="1" applyBorder="1" applyAlignment="1" applyProtection="1">
      <alignment horizontal="center" vertical="center" wrapText="1"/>
      <protection locked="0"/>
    </xf>
    <xf numFmtId="43" fontId="1" fillId="38" borderId="10" xfId="28" applyFont="1" applyFill="1" applyBorder="1" applyAlignment="1" applyProtection="1">
      <alignment horizontal="center" vertical="center" wrapText="1"/>
    </xf>
    <xf numFmtId="43" fontId="1" fillId="38" borderId="11" xfId="28" applyFont="1" applyFill="1" applyBorder="1" applyAlignment="1" applyProtection="1">
      <alignment horizontal="center" vertical="center" wrapText="1"/>
    </xf>
    <xf numFmtId="43" fontId="1" fillId="38" borderId="12" xfId="28" applyFont="1" applyFill="1" applyBorder="1" applyAlignment="1" applyProtection="1">
      <alignment horizontal="center" vertical="center" wrapText="1"/>
    </xf>
    <xf numFmtId="43" fontId="1" fillId="38" borderId="14" xfId="28" applyFont="1" applyFill="1" applyBorder="1" applyAlignment="1" applyProtection="1">
      <alignment horizontal="center" vertical="center" wrapText="1"/>
      <protection locked="0"/>
    </xf>
  </cellXfs>
  <cellStyles count="6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 3" xfId="31" xr:uid="{00000000-0005-0000-0000-00001E000000}"/>
    <cellStyle name="Comma 3 2" xfId="32" xr:uid="{00000000-0005-0000-0000-00001F000000}"/>
    <cellStyle name="Comma 4" xfId="33" xr:uid="{00000000-0005-0000-0000-000020000000}"/>
    <cellStyle name="Comma 5" xfId="34" xr:uid="{00000000-0005-0000-0000-000021000000}"/>
    <cellStyle name="Comma 5 2" xfId="35" xr:uid="{00000000-0005-0000-0000-000022000000}"/>
    <cellStyle name="Comma 6" xfId="36" xr:uid="{00000000-0005-0000-0000-000023000000}"/>
    <cellStyle name="Comma 6 2" xfId="37" xr:uid="{00000000-0005-0000-0000-000024000000}"/>
    <cellStyle name="Comma 7" xfId="38" xr:uid="{00000000-0005-0000-0000-000025000000}"/>
    <cellStyle name="Explanatory Text" xfId="39" builtinId="53" customBuiltin="1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inked Cell" xfId="46" builtinId="24" customBuiltin="1"/>
    <cellStyle name="Neutral" xfId="47" builtinId="28" customBuiltin="1"/>
    <cellStyle name="Normal" xfId="0" builtinId="0"/>
    <cellStyle name="Normal 11" xfId="48" xr:uid="{00000000-0005-0000-0000-000030000000}"/>
    <cellStyle name="Normal 2" xfId="49" xr:uid="{00000000-0005-0000-0000-000031000000}"/>
    <cellStyle name="Normal 3" xfId="50" xr:uid="{00000000-0005-0000-0000-000032000000}"/>
    <cellStyle name="Normal 4" xfId="51" xr:uid="{00000000-0005-0000-0000-000033000000}"/>
    <cellStyle name="Normal 5" xfId="52" xr:uid="{00000000-0005-0000-0000-000034000000}"/>
    <cellStyle name="Normal 6" xfId="53" xr:uid="{00000000-0005-0000-0000-000035000000}"/>
    <cellStyle name="Normal_COUNTRY" xfId="54" xr:uid="{00000000-0005-0000-0000-000036000000}"/>
    <cellStyle name="Note" xfId="55" builtinId="10" customBuiltin="1"/>
    <cellStyle name="Output" xfId="56" builtinId="21" customBuiltin="1"/>
    <cellStyle name="Percent 2" xfId="57" xr:uid="{00000000-0005-0000-0000-000039000000}"/>
    <cellStyle name="Percent 3" xfId="58" xr:uid="{00000000-0005-0000-0000-00003A000000}"/>
    <cellStyle name="Percent 4" xfId="59" xr:uid="{00000000-0005-0000-0000-00003B000000}"/>
    <cellStyle name="Percent 5" xfId="60" xr:uid="{00000000-0005-0000-0000-00003C000000}"/>
    <cellStyle name="Percent 6" xfId="61" xr:uid="{00000000-0005-0000-0000-00003D000000}"/>
    <cellStyle name="Title" xfId="62" builtinId="15" customBuiltin="1"/>
    <cellStyle name="Total" xfId="63" builtinId="25" customBuiltin="1"/>
    <cellStyle name="Warning Text" xfId="64" builtinId="11" customBuiltin="1"/>
  </cellStyles>
  <dxfs count="0"/>
  <tableStyles count="0" defaultTableStyle="TableStyleMedium9" defaultPivotStyle="PivotStyleLight16"/>
  <colors>
    <mruColors>
      <color rgb="FFFFFF99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Drop" dropStyle="combo" dx="22" fmlaLink="'Economy Names'!$K$1" fmlaRange="'Economy Names'!$J$1:$J$7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2962</xdr:rowOff>
    </xdr:from>
    <xdr:to>
      <xdr:col>0</xdr:col>
      <xdr:colOff>0</xdr:colOff>
      <xdr:row>8</xdr:row>
      <xdr:rowOff>196597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374562"/>
          <a:ext cx="0" cy="155535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66675</xdr:rowOff>
        </xdr:from>
        <xdr:to>
          <xdr:col>1</xdr:col>
          <xdr:colOff>914400</xdr:colOff>
          <xdr:row>6</xdr:row>
          <xdr:rowOff>333375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ongpeng Yang" id="{852DE8A9-5010-4979-AB2C-BC347CD4FD44}" userId="S::ryang2@worldbank.org::5c17ac30-56b4-4bde-9df1-f0bf885c912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6.bin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S252"/>
  <sheetViews>
    <sheetView tabSelected="1" topLeftCell="B1" zoomScaleNormal="100" workbookViewId="0">
      <pane xSplit="1" ySplit="12" topLeftCell="C13" activePane="bottomRight" state="frozen"/>
      <selection activeCell="B1" sqref="B1"/>
      <selection pane="topRight" activeCell="C1" sqref="C1"/>
      <selection pane="bottomLeft" activeCell="B13" sqref="B13"/>
      <selection pane="bottomRight" activeCell="B7" sqref="B7"/>
    </sheetView>
  </sheetViews>
  <sheetFormatPr defaultColWidth="11.42578125" defaultRowHeight="14.45" customHeight="1" x14ac:dyDescent="0.25"/>
  <cols>
    <col min="1" max="1" width="11.42578125" style="42" hidden="1" customWidth="1"/>
    <col min="2" max="2" width="19.28515625" style="42" customWidth="1"/>
    <col min="3" max="3" width="11.42578125" style="44"/>
    <col min="4" max="4" width="11.42578125" style="44" hidden="1" customWidth="1"/>
    <col min="5" max="5" width="11.42578125" style="44" customWidth="1"/>
    <col min="6" max="6" width="11.42578125" style="44" hidden="1" customWidth="1"/>
    <col min="7" max="7" width="11.42578125" style="42" customWidth="1"/>
    <col min="8" max="8" width="11.42578125" style="42" hidden="1" customWidth="1"/>
    <col min="9" max="9" width="11.42578125" style="42" customWidth="1"/>
    <col min="10" max="10" width="11.42578125" style="42" hidden="1" customWidth="1"/>
    <col min="11" max="11" width="11.42578125" style="42" customWidth="1"/>
    <col min="12" max="12" width="11.42578125" style="42" hidden="1" customWidth="1"/>
    <col min="13" max="13" width="11.42578125" style="42" customWidth="1"/>
    <col min="14" max="14" width="11.42578125" style="42" hidden="1" customWidth="1"/>
    <col min="15" max="15" width="11.42578125" style="42" customWidth="1"/>
    <col min="16" max="18" width="11.42578125" style="42" hidden="1" customWidth="1"/>
    <col min="19" max="19" width="11.42578125" style="42" customWidth="1"/>
    <col min="20" max="21" width="11.42578125" style="44" customWidth="1"/>
    <col min="22" max="22" width="11.42578125" style="44" hidden="1" customWidth="1"/>
    <col min="23" max="23" width="11.42578125" style="44" customWidth="1"/>
    <col min="24" max="24" width="11.42578125" style="44" hidden="1" customWidth="1"/>
    <col min="25" max="25" width="11.42578125" style="42" customWidth="1"/>
    <col min="26" max="26" width="11.42578125" style="42" hidden="1" customWidth="1"/>
    <col min="27" max="27" width="11.42578125" style="42" customWidth="1"/>
    <col min="28" max="30" width="11.42578125" style="42" hidden="1" customWidth="1"/>
    <col min="31" max="31" width="11.42578125" style="42" customWidth="1"/>
    <col min="32" max="32" width="11.42578125" style="44" customWidth="1"/>
    <col min="33" max="33" width="11.42578125" style="42" customWidth="1"/>
    <col min="34" max="34" width="11.42578125" style="42" hidden="1" customWidth="1"/>
    <col min="35" max="35" width="11.42578125" style="42" customWidth="1"/>
    <col min="36" max="36" width="11.42578125" style="42" hidden="1" customWidth="1"/>
    <col min="37" max="37" width="11.42578125" style="42" customWidth="1"/>
    <col min="38" max="38" width="11.42578125" style="42" hidden="1" customWidth="1"/>
    <col min="39" max="39" width="11.42578125" style="42" customWidth="1"/>
    <col min="40" max="42" width="11.42578125" style="42" hidden="1" customWidth="1"/>
    <col min="43" max="44" width="11.42578125" style="42" customWidth="1"/>
    <col min="45" max="45" width="11.42578125" style="44" customWidth="1"/>
    <col min="46" max="46" width="11.42578125" style="44" hidden="1" customWidth="1"/>
    <col min="47" max="47" width="11.42578125" style="44" customWidth="1"/>
    <col min="48" max="48" width="11.42578125" style="44" hidden="1" customWidth="1"/>
    <col min="49" max="49" width="11.42578125" style="42" customWidth="1"/>
    <col min="50" max="50" width="11.42578125" style="42" hidden="1" customWidth="1"/>
    <col min="51" max="51" width="11.42578125" style="42" customWidth="1"/>
    <col min="52" max="53" width="11.42578125" style="42" hidden="1" customWidth="1"/>
    <col min="54" max="54" width="11.42578125" style="116" hidden="1" customWidth="1"/>
    <col min="55" max="55" width="11.42578125" style="117" customWidth="1"/>
    <col min="56" max="59" width="11.42578125" style="44" customWidth="1"/>
    <col min="60" max="60" width="11.42578125" style="44" hidden="1" customWidth="1"/>
    <col min="61" max="61" width="11.42578125" style="116" hidden="1" customWidth="1"/>
    <col min="62" max="62" width="11.42578125" style="117" customWidth="1"/>
    <col min="63" max="64" width="11.42578125" style="44" customWidth="1"/>
    <col min="65" max="65" width="11.42578125" style="44" hidden="1" customWidth="1"/>
    <col min="66" max="66" width="11.42578125" style="44" customWidth="1"/>
    <col min="67" max="67" width="11.42578125" style="44" hidden="1" customWidth="1"/>
    <col min="68" max="68" width="11.42578125" style="44" customWidth="1"/>
    <col min="69" max="69" width="11.42578125" style="44" hidden="1" customWidth="1"/>
    <col min="70" max="70" width="11.42578125" style="44" customWidth="1"/>
    <col min="71" max="71" width="11.42578125" style="44" hidden="1" customWidth="1"/>
    <col min="72" max="72" width="11.42578125" style="44" customWidth="1"/>
    <col min="73" max="73" width="11.42578125" style="44" hidden="1" customWidth="1"/>
    <col min="74" max="74" width="11.42578125" style="44" customWidth="1"/>
    <col min="75" max="75" width="11.42578125" style="44" hidden="1" customWidth="1"/>
    <col min="76" max="76" width="11.42578125" style="42" customWidth="1"/>
    <col min="77" max="77" width="11.42578125" style="42" hidden="1" customWidth="1"/>
    <col min="78" max="78" width="11.42578125" style="116" hidden="1" customWidth="1"/>
    <col min="79" max="79" width="11.42578125" style="117" customWidth="1"/>
    <col min="80" max="81" width="11.42578125" style="44" customWidth="1"/>
    <col min="82" max="82" width="11.42578125" style="44" hidden="1" customWidth="1"/>
    <col min="83" max="83" width="11.42578125" style="44" customWidth="1"/>
    <col min="84" max="84" width="11.42578125" style="44" hidden="1" customWidth="1"/>
    <col min="85" max="85" width="11.42578125" style="45" customWidth="1"/>
    <col min="86" max="86" width="11.42578125" style="45" hidden="1" customWidth="1"/>
    <col min="87" max="87" width="11.42578125" style="45"/>
    <col min="88" max="88" width="11.42578125" style="45" hidden="1" customWidth="1"/>
    <col min="89" max="89" width="11.42578125" style="45"/>
    <col min="90" max="90" width="11.42578125" style="45" hidden="1" customWidth="1"/>
    <col min="91" max="91" width="11.42578125" style="45"/>
    <col min="92" max="92" width="11.42578125" style="45" hidden="1" customWidth="1"/>
    <col min="93" max="93" width="11.42578125" style="45"/>
    <col min="94" max="94" width="11.42578125" style="45" hidden="1" customWidth="1"/>
    <col min="95" max="95" width="11.42578125" style="116"/>
    <col min="96" max="97" width="11.42578125" style="116" hidden="1" customWidth="1"/>
    <col min="98" max="98" width="11.42578125" style="117"/>
    <col min="99" max="100" width="11.42578125" style="44"/>
    <col min="101" max="101" width="11.42578125" style="44" hidden="1" customWidth="1"/>
    <col min="102" max="102" width="11.42578125" style="44"/>
    <col min="103" max="103" width="11.42578125" style="44" hidden="1" customWidth="1"/>
    <col min="104" max="104" width="11.42578125" style="44"/>
    <col min="105" max="105" width="11.42578125" style="44" hidden="1" customWidth="1"/>
    <col min="106" max="106" width="11.42578125" style="44"/>
    <col min="107" max="107" width="11.42578125" style="44" hidden="1" customWidth="1"/>
    <col min="108" max="108" width="11.42578125" style="44"/>
    <col min="109" max="109" width="11.42578125" style="44" hidden="1" customWidth="1"/>
    <col min="110" max="110" width="11.42578125" style="44"/>
    <col min="111" max="111" width="11.42578125" style="44" hidden="1" customWidth="1"/>
    <col min="112" max="112" width="11.42578125" style="44"/>
    <col min="113" max="113" width="11.42578125" style="44" hidden="1" customWidth="1"/>
    <col min="114" max="114" width="11.42578125" style="44"/>
    <col min="115" max="115" width="11.42578125" style="44" hidden="1" customWidth="1"/>
    <col min="116" max="117" width="11.42578125" style="116" hidden="1" customWidth="1"/>
    <col min="118" max="118" width="11.42578125" style="117"/>
    <col min="119" max="119" width="11.42578125" style="44"/>
    <col min="120" max="120" width="11.42578125" style="44" customWidth="1"/>
    <col min="121" max="121" width="11.42578125" style="44" hidden="1" customWidth="1"/>
    <col min="122" max="122" width="11.42578125" style="42" customWidth="1"/>
    <col min="123" max="123" width="11.42578125" style="42" hidden="1" customWidth="1"/>
    <col min="124" max="124" width="11.42578125" style="44" customWidth="1"/>
    <col min="125" max="125" width="11.42578125" style="44" hidden="1" customWidth="1"/>
    <col min="126" max="127" width="11.42578125" style="116" hidden="1" customWidth="1"/>
    <col min="128" max="128" width="11.42578125" style="117" customWidth="1"/>
    <col min="129" max="129" width="11.42578125" style="44" customWidth="1"/>
    <col min="130" max="130" width="11.42578125" style="45"/>
    <col min="131" max="131" width="11.42578125" style="45" hidden="1" customWidth="1"/>
    <col min="132" max="132" width="11.42578125" style="42"/>
    <col min="133" max="133" width="11.42578125" style="42" hidden="1" customWidth="1"/>
    <col min="134" max="135" width="11.42578125" style="116" hidden="1" customWidth="1"/>
    <col min="136" max="136" width="11.42578125" style="117"/>
    <col min="137" max="137" width="11.42578125" style="44"/>
    <col min="138" max="140" width="11.42578125" style="42" hidden="1" customWidth="1"/>
    <col min="141" max="141" width="11.42578125" style="44"/>
    <col min="142" max="142" width="11.7109375" style="117" customWidth="1"/>
    <col min="143" max="143" width="11.42578125" style="44" hidden="1" customWidth="1"/>
    <col min="144" max="144" width="10.85546875" style="116" hidden="1" customWidth="1"/>
    <col min="145" max="147" width="11.42578125" style="42" hidden="1" customWidth="1"/>
    <col min="148" max="149" width="11.42578125" style="46" hidden="1" customWidth="1"/>
    <col min="150" max="16384" width="11.42578125" style="46"/>
  </cols>
  <sheetData>
    <row r="1" spans="1:149" s="136" customFormat="1" ht="14.45" hidden="1" customHeight="1" x14ac:dyDescent="0.25">
      <c r="A1" s="135">
        <v>1</v>
      </c>
      <c r="B1" s="135">
        <f>A1+1</f>
        <v>2</v>
      </c>
      <c r="C1" s="135">
        <f t="shared" ref="C1:BN1" si="0">B1+1</f>
        <v>3</v>
      </c>
      <c r="D1" s="135">
        <f t="shared" si="0"/>
        <v>4</v>
      </c>
      <c r="E1" s="135">
        <f t="shared" si="0"/>
        <v>5</v>
      </c>
      <c r="F1" s="135">
        <f t="shared" si="0"/>
        <v>6</v>
      </c>
      <c r="G1" s="135">
        <f t="shared" si="0"/>
        <v>7</v>
      </c>
      <c r="H1" s="135">
        <f t="shared" si="0"/>
        <v>8</v>
      </c>
      <c r="I1" s="135">
        <f t="shared" si="0"/>
        <v>9</v>
      </c>
      <c r="J1" s="135">
        <f t="shared" si="0"/>
        <v>10</v>
      </c>
      <c r="K1" s="135">
        <f t="shared" si="0"/>
        <v>11</v>
      </c>
      <c r="L1" s="135">
        <f t="shared" si="0"/>
        <v>12</v>
      </c>
      <c r="M1" s="135">
        <f t="shared" si="0"/>
        <v>13</v>
      </c>
      <c r="N1" s="135">
        <f t="shared" si="0"/>
        <v>14</v>
      </c>
      <c r="O1" s="135">
        <f t="shared" si="0"/>
        <v>15</v>
      </c>
      <c r="P1" s="135">
        <f t="shared" si="0"/>
        <v>16</v>
      </c>
      <c r="Q1" s="135">
        <f t="shared" si="0"/>
        <v>17</v>
      </c>
      <c r="R1" s="135">
        <f t="shared" si="0"/>
        <v>18</v>
      </c>
      <c r="S1" s="135">
        <f t="shared" si="0"/>
        <v>19</v>
      </c>
      <c r="T1" s="135">
        <f t="shared" si="0"/>
        <v>20</v>
      </c>
      <c r="U1" s="135">
        <f t="shared" si="0"/>
        <v>21</v>
      </c>
      <c r="V1" s="135">
        <f t="shared" si="0"/>
        <v>22</v>
      </c>
      <c r="W1" s="135">
        <f t="shared" si="0"/>
        <v>23</v>
      </c>
      <c r="X1" s="135">
        <f t="shared" si="0"/>
        <v>24</v>
      </c>
      <c r="Y1" s="135">
        <f t="shared" si="0"/>
        <v>25</v>
      </c>
      <c r="Z1" s="135">
        <f t="shared" si="0"/>
        <v>26</v>
      </c>
      <c r="AA1" s="135">
        <f t="shared" si="0"/>
        <v>27</v>
      </c>
      <c r="AB1" s="135">
        <f t="shared" si="0"/>
        <v>28</v>
      </c>
      <c r="AC1" s="135">
        <f t="shared" si="0"/>
        <v>29</v>
      </c>
      <c r="AD1" s="135">
        <f t="shared" si="0"/>
        <v>30</v>
      </c>
      <c r="AE1" s="135">
        <f t="shared" si="0"/>
        <v>31</v>
      </c>
      <c r="AF1" s="135">
        <f t="shared" si="0"/>
        <v>32</v>
      </c>
      <c r="AG1" s="135">
        <f t="shared" si="0"/>
        <v>33</v>
      </c>
      <c r="AH1" s="135">
        <f t="shared" si="0"/>
        <v>34</v>
      </c>
      <c r="AI1" s="135">
        <f t="shared" si="0"/>
        <v>35</v>
      </c>
      <c r="AJ1" s="135">
        <f t="shared" si="0"/>
        <v>36</v>
      </c>
      <c r="AK1" s="135">
        <f t="shared" si="0"/>
        <v>37</v>
      </c>
      <c r="AL1" s="135">
        <f t="shared" si="0"/>
        <v>38</v>
      </c>
      <c r="AM1" s="135">
        <f t="shared" si="0"/>
        <v>39</v>
      </c>
      <c r="AN1" s="135">
        <f t="shared" si="0"/>
        <v>40</v>
      </c>
      <c r="AO1" s="135">
        <f t="shared" si="0"/>
        <v>41</v>
      </c>
      <c r="AP1" s="135">
        <f t="shared" si="0"/>
        <v>42</v>
      </c>
      <c r="AQ1" s="135">
        <f t="shared" si="0"/>
        <v>43</v>
      </c>
      <c r="AR1" s="135">
        <f t="shared" si="0"/>
        <v>44</v>
      </c>
      <c r="AS1" s="135">
        <f t="shared" si="0"/>
        <v>45</v>
      </c>
      <c r="AT1" s="135">
        <f t="shared" si="0"/>
        <v>46</v>
      </c>
      <c r="AU1" s="135">
        <f t="shared" si="0"/>
        <v>47</v>
      </c>
      <c r="AV1" s="135">
        <f t="shared" si="0"/>
        <v>48</v>
      </c>
      <c r="AW1" s="135">
        <f t="shared" si="0"/>
        <v>49</v>
      </c>
      <c r="AX1" s="135">
        <f t="shared" si="0"/>
        <v>50</v>
      </c>
      <c r="AY1" s="135">
        <f t="shared" si="0"/>
        <v>51</v>
      </c>
      <c r="AZ1" s="135">
        <f t="shared" si="0"/>
        <v>52</v>
      </c>
      <c r="BA1" s="135">
        <f t="shared" si="0"/>
        <v>53</v>
      </c>
      <c r="BB1" s="135">
        <f t="shared" si="0"/>
        <v>54</v>
      </c>
      <c r="BC1" s="135">
        <f t="shared" si="0"/>
        <v>55</v>
      </c>
      <c r="BD1" s="135">
        <f t="shared" si="0"/>
        <v>56</v>
      </c>
      <c r="BE1" s="135">
        <f t="shared" si="0"/>
        <v>57</v>
      </c>
      <c r="BF1" s="135">
        <f t="shared" si="0"/>
        <v>58</v>
      </c>
      <c r="BG1" s="135">
        <f t="shared" si="0"/>
        <v>59</v>
      </c>
      <c r="BH1" s="135">
        <f t="shared" si="0"/>
        <v>60</v>
      </c>
      <c r="BI1" s="135">
        <f t="shared" si="0"/>
        <v>61</v>
      </c>
      <c r="BJ1" s="135">
        <f t="shared" si="0"/>
        <v>62</v>
      </c>
      <c r="BK1" s="135">
        <f t="shared" si="0"/>
        <v>63</v>
      </c>
      <c r="BL1" s="135">
        <f t="shared" si="0"/>
        <v>64</v>
      </c>
      <c r="BM1" s="135">
        <f t="shared" si="0"/>
        <v>65</v>
      </c>
      <c r="BN1" s="135">
        <f t="shared" si="0"/>
        <v>66</v>
      </c>
      <c r="BO1" s="135">
        <f t="shared" ref="BO1:DZ1" si="1">BN1+1</f>
        <v>67</v>
      </c>
      <c r="BP1" s="135">
        <f t="shared" si="1"/>
        <v>68</v>
      </c>
      <c r="BQ1" s="135">
        <f t="shared" si="1"/>
        <v>69</v>
      </c>
      <c r="BR1" s="135">
        <f t="shared" si="1"/>
        <v>70</v>
      </c>
      <c r="BS1" s="135">
        <f t="shared" si="1"/>
        <v>71</v>
      </c>
      <c r="BT1" s="135">
        <f t="shared" si="1"/>
        <v>72</v>
      </c>
      <c r="BU1" s="135">
        <f t="shared" si="1"/>
        <v>73</v>
      </c>
      <c r="BV1" s="135">
        <f t="shared" si="1"/>
        <v>74</v>
      </c>
      <c r="BW1" s="135">
        <f t="shared" si="1"/>
        <v>75</v>
      </c>
      <c r="BX1" s="135">
        <f t="shared" si="1"/>
        <v>76</v>
      </c>
      <c r="BY1" s="135">
        <f t="shared" si="1"/>
        <v>77</v>
      </c>
      <c r="BZ1" s="135">
        <f t="shared" si="1"/>
        <v>78</v>
      </c>
      <c r="CA1" s="135">
        <f t="shared" si="1"/>
        <v>79</v>
      </c>
      <c r="CB1" s="135">
        <f t="shared" si="1"/>
        <v>80</v>
      </c>
      <c r="CC1" s="135">
        <f t="shared" si="1"/>
        <v>81</v>
      </c>
      <c r="CD1" s="135">
        <f t="shared" si="1"/>
        <v>82</v>
      </c>
      <c r="CE1" s="135">
        <f t="shared" si="1"/>
        <v>83</v>
      </c>
      <c r="CF1" s="135">
        <f t="shared" si="1"/>
        <v>84</v>
      </c>
      <c r="CG1" s="135">
        <f t="shared" si="1"/>
        <v>85</v>
      </c>
      <c r="CH1" s="135">
        <f t="shared" si="1"/>
        <v>86</v>
      </c>
      <c r="CI1" s="135">
        <f t="shared" si="1"/>
        <v>87</v>
      </c>
      <c r="CJ1" s="135">
        <f t="shared" si="1"/>
        <v>88</v>
      </c>
      <c r="CK1" s="135">
        <f t="shared" si="1"/>
        <v>89</v>
      </c>
      <c r="CL1" s="135">
        <f t="shared" si="1"/>
        <v>90</v>
      </c>
      <c r="CM1" s="135">
        <f t="shared" si="1"/>
        <v>91</v>
      </c>
      <c r="CN1" s="135">
        <f t="shared" si="1"/>
        <v>92</v>
      </c>
      <c r="CO1" s="135">
        <f t="shared" si="1"/>
        <v>93</v>
      </c>
      <c r="CP1" s="135">
        <f t="shared" si="1"/>
        <v>94</v>
      </c>
      <c r="CQ1" s="135">
        <f t="shared" si="1"/>
        <v>95</v>
      </c>
      <c r="CR1" s="135">
        <f t="shared" si="1"/>
        <v>96</v>
      </c>
      <c r="CS1" s="135">
        <f t="shared" si="1"/>
        <v>97</v>
      </c>
      <c r="CT1" s="135">
        <f t="shared" si="1"/>
        <v>98</v>
      </c>
      <c r="CU1" s="135">
        <f t="shared" si="1"/>
        <v>99</v>
      </c>
      <c r="CV1" s="135">
        <f t="shared" si="1"/>
        <v>100</v>
      </c>
      <c r="CW1" s="135">
        <f t="shared" si="1"/>
        <v>101</v>
      </c>
      <c r="CX1" s="135">
        <f t="shared" si="1"/>
        <v>102</v>
      </c>
      <c r="CY1" s="135">
        <f t="shared" si="1"/>
        <v>103</v>
      </c>
      <c r="CZ1" s="135">
        <f t="shared" si="1"/>
        <v>104</v>
      </c>
      <c r="DA1" s="135">
        <f t="shared" si="1"/>
        <v>105</v>
      </c>
      <c r="DB1" s="135">
        <f t="shared" si="1"/>
        <v>106</v>
      </c>
      <c r="DC1" s="135">
        <f t="shared" si="1"/>
        <v>107</v>
      </c>
      <c r="DD1" s="135">
        <f t="shared" si="1"/>
        <v>108</v>
      </c>
      <c r="DE1" s="135">
        <f t="shared" si="1"/>
        <v>109</v>
      </c>
      <c r="DF1" s="135">
        <f t="shared" si="1"/>
        <v>110</v>
      </c>
      <c r="DG1" s="135">
        <f t="shared" si="1"/>
        <v>111</v>
      </c>
      <c r="DH1" s="135">
        <f t="shared" si="1"/>
        <v>112</v>
      </c>
      <c r="DI1" s="135">
        <f t="shared" si="1"/>
        <v>113</v>
      </c>
      <c r="DJ1" s="135">
        <f t="shared" si="1"/>
        <v>114</v>
      </c>
      <c r="DK1" s="135">
        <f t="shared" si="1"/>
        <v>115</v>
      </c>
      <c r="DL1" s="135">
        <f t="shared" si="1"/>
        <v>116</v>
      </c>
      <c r="DM1" s="135">
        <f t="shared" si="1"/>
        <v>117</v>
      </c>
      <c r="DN1" s="135">
        <f t="shared" si="1"/>
        <v>118</v>
      </c>
      <c r="DO1" s="135">
        <f t="shared" si="1"/>
        <v>119</v>
      </c>
      <c r="DP1" s="135">
        <f>DU1+1</f>
        <v>122</v>
      </c>
      <c r="DQ1" s="135">
        <f t="shared" si="1"/>
        <v>123</v>
      </c>
      <c r="DR1" s="135">
        <f t="shared" si="1"/>
        <v>124</v>
      </c>
      <c r="DS1" s="135">
        <f t="shared" si="1"/>
        <v>125</v>
      </c>
      <c r="DT1" s="135">
        <f>DO1+1</f>
        <v>120</v>
      </c>
      <c r="DU1" s="135">
        <f>DT1+1</f>
        <v>121</v>
      </c>
      <c r="DV1" s="135">
        <f>DS1+1</f>
        <v>126</v>
      </c>
      <c r="DW1" s="135">
        <f t="shared" si="1"/>
        <v>127</v>
      </c>
      <c r="DX1" s="135">
        <f t="shared" si="1"/>
        <v>128</v>
      </c>
      <c r="DY1" s="135">
        <f t="shared" si="1"/>
        <v>129</v>
      </c>
      <c r="DZ1" s="135">
        <f t="shared" si="1"/>
        <v>130</v>
      </c>
      <c r="EA1" s="135">
        <f t="shared" ref="EA1:ES1" si="2">DZ1+1</f>
        <v>131</v>
      </c>
      <c r="EB1" s="135">
        <f t="shared" si="2"/>
        <v>132</v>
      </c>
      <c r="EC1" s="135">
        <f t="shared" si="2"/>
        <v>133</v>
      </c>
      <c r="ED1" s="135">
        <f t="shared" si="2"/>
        <v>134</v>
      </c>
      <c r="EE1" s="135">
        <f t="shared" si="2"/>
        <v>135</v>
      </c>
      <c r="EF1" s="135">
        <f t="shared" si="2"/>
        <v>136</v>
      </c>
      <c r="EG1" s="135">
        <f t="shared" si="2"/>
        <v>137</v>
      </c>
      <c r="EH1" s="135">
        <f t="shared" si="2"/>
        <v>138</v>
      </c>
      <c r="EI1" s="135">
        <f t="shared" si="2"/>
        <v>139</v>
      </c>
      <c r="EJ1" s="135">
        <f t="shared" si="2"/>
        <v>140</v>
      </c>
      <c r="EK1" s="135">
        <f t="shared" si="2"/>
        <v>141</v>
      </c>
      <c r="EL1" s="135">
        <f t="shared" si="2"/>
        <v>142</v>
      </c>
      <c r="EM1" s="135">
        <f t="shared" si="2"/>
        <v>143</v>
      </c>
      <c r="EN1" s="135">
        <f t="shared" si="2"/>
        <v>144</v>
      </c>
      <c r="EO1" s="135">
        <f t="shared" si="2"/>
        <v>145</v>
      </c>
      <c r="EP1" s="135">
        <f t="shared" si="2"/>
        <v>146</v>
      </c>
      <c r="EQ1" s="135">
        <f t="shared" si="2"/>
        <v>147</v>
      </c>
      <c r="ER1" s="135">
        <f t="shared" si="2"/>
        <v>148</v>
      </c>
      <c r="ES1" s="135">
        <f t="shared" si="2"/>
        <v>149</v>
      </c>
    </row>
    <row r="2" spans="1:149" ht="14.45" hidden="1" customHeight="1" x14ac:dyDescent="0.25">
      <c r="B2" s="42" t="s">
        <v>1933</v>
      </c>
      <c r="C2" s="103" t="s">
        <v>1362</v>
      </c>
      <c r="D2" s="102"/>
      <c r="E2" s="103" t="s">
        <v>1362</v>
      </c>
      <c r="F2" s="102"/>
      <c r="G2" s="103" t="s">
        <v>1362</v>
      </c>
      <c r="H2" s="102"/>
      <c r="I2" s="103" t="s">
        <v>1362</v>
      </c>
      <c r="J2" s="102"/>
      <c r="K2" s="103" t="s">
        <v>1362</v>
      </c>
      <c r="L2" s="102"/>
      <c r="M2" s="103" t="s">
        <v>1362</v>
      </c>
      <c r="N2" s="102"/>
      <c r="O2" s="103" t="s">
        <v>1362</v>
      </c>
      <c r="U2" s="103" t="s">
        <v>1362</v>
      </c>
      <c r="V2" s="102"/>
      <c r="W2" s="103" t="s">
        <v>1362</v>
      </c>
      <c r="X2" s="102"/>
      <c r="Y2" s="103" t="s">
        <v>1362</v>
      </c>
      <c r="Z2" s="102"/>
      <c r="AA2" s="103" t="s">
        <v>1363</v>
      </c>
      <c r="AG2" s="103" t="s">
        <v>1362</v>
      </c>
      <c r="AH2" s="102"/>
      <c r="AI2" s="103" t="s">
        <v>1362</v>
      </c>
      <c r="AJ2" s="102"/>
      <c r="AK2" s="103" t="s">
        <v>1362</v>
      </c>
      <c r="AL2" s="102"/>
      <c r="AM2" s="103" t="s">
        <v>1363</v>
      </c>
      <c r="AS2" s="103" t="s">
        <v>1362</v>
      </c>
      <c r="AT2" s="102"/>
      <c r="AU2" s="103" t="s">
        <v>1362</v>
      </c>
      <c r="AV2" s="102"/>
      <c r="AW2" s="103" t="s">
        <v>1362</v>
      </c>
      <c r="AX2" s="102"/>
      <c r="AY2" s="103" t="s">
        <v>1363</v>
      </c>
      <c r="BE2" s="103" t="s">
        <v>1363</v>
      </c>
      <c r="BF2" s="103" t="s">
        <v>1363</v>
      </c>
      <c r="BG2" s="103" t="s">
        <v>1363</v>
      </c>
      <c r="BH2" s="102"/>
      <c r="BL2" s="103" t="s">
        <v>1363</v>
      </c>
      <c r="BM2" s="102"/>
      <c r="BN2" s="103" t="s">
        <v>1363</v>
      </c>
      <c r="BO2" s="102"/>
      <c r="BP2" s="103" t="s">
        <v>1363</v>
      </c>
      <c r="BQ2" s="102"/>
      <c r="BR2" s="103" t="s">
        <v>1363</v>
      </c>
      <c r="BS2" s="102"/>
      <c r="BT2" s="103" t="s">
        <v>1363</v>
      </c>
      <c r="BU2" s="102"/>
      <c r="BV2" s="103" t="s">
        <v>1363</v>
      </c>
      <c r="BW2" s="102"/>
      <c r="BX2" s="103" t="s">
        <v>1363</v>
      </c>
      <c r="CC2" s="103" t="s">
        <v>1362</v>
      </c>
      <c r="CD2" s="102"/>
      <c r="CE2" s="103" t="s">
        <v>1362</v>
      </c>
      <c r="CF2" s="102"/>
      <c r="CG2" s="103" t="s">
        <v>1362</v>
      </c>
      <c r="CH2" s="102"/>
      <c r="CI2" s="103" t="s">
        <v>1362</v>
      </c>
      <c r="CJ2" s="102"/>
      <c r="CK2" s="103" t="s">
        <v>1362</v>
      </c>
      <c r="CL2" s="102"/>
      <c r="CM2" s="103" t="s">
        <v>1362</v>
      </c>
      <c r="CN2" s="102"/>
      <c r="CO2" s="103" t="s">
        <v>1362</v>
      </c>
      <c r="CP2" s="43"/>
      <c r="CQ2" s="126"/>
      <c r="CR2" s="126"/>
      <c r="CS2" s="126"/>
      <c r="CT2" s="129"/>
      <c r="CV2" s="102" t="s">
        <v>1362</v>
      </c>
      <c r="CX2" s="102" t="s">
        <v>1362</v>
      </c>
      <c r="CZ2" s="102" t="s">
        <v>1362</v>
      </c>
      <c r="DB2" s="102" t="s">
        <v>1362</v>
      </c>
      <c r="DD2" s="102" t="s">
        <v>1362</v>
      </c>
      <c r="DF2" s="102" t="s">
        <v>1362</v>
      </c>
      <c r="DH2" s="102" t="s">
        <v>1362</v>
      </c>
      <c r="DJ2" s="102" t="s">
        <v>1362</v>
      </c>
      <c r="DK2" s="102"/>
      <c r="DP2" s="103" t="s">
        <v>1362</v>
      </c>
      <c r="DR2" s="103" t="s">
        <v>1362</v>
      </c>
      <c r="DS2" s="43"/>
      <c r="DT2" s="103" t="s">
        <v>1363</v>
      </c>
      <c r="DV2" s="126"/>
      <c r="DW2" s="126"/>
      <c r="DZ2" s="103" t="s">
        <v>1363</v>
      </c>
      <c r="EB2" s="103" t="s">
        <v>1363</v>
      </c>
      <c r="EN2" s="126" t="s">
        <v>1358</v>
      </c>
    </row>
    <row r="3" spans="1:149" ht="14.45" hidden="1" customHeight="1" x14ac:dyDescent="0.25">
      <c r="B3" s="42" t="s">
        <v>1934</v>
      </c>
      <c r="C3" s="103">
        <v>1</v>
      </c>
      <c r="D3" s="103"/>
      <c r="E3" s="103">
        <v>0.5</v>
      </c>
      <c r="F3" s="103"/>
      <c r="G3" s="103">
        <v>0</v>
      </c>
      <c r="H3" s="103"/>
      <c r="I3" s="104">
        <v>1</v>
      </c>
      <c r="J3" s="103"/>
      <c r="K3" s="104">
        <v>0.5</v>
      </c>
      <c r="L3" s="103"/>
      <c r="M3" s="104">
        <v>0</v>
      </c>
      <c r="N3" s="103"/>
      <c r="O3" s="103">
        <v>0</v>
      </c>
      <c r="U3" s="103">
        <v>5</v>
      </c>
      <c r="V3" s="103"/>
      <c r="W3" s="103">
        <v>26</v>
      </c>
      <c r="X3" s="103"/>
      <c r="Y3" s="103">
        <v>0</v>
      </c>
      <c r="Z3" s="103"/>
      <c r="AA3" s="103">
        <v>15</v>
      </c>
      <c r="AG3" s="103">
        <v>3</v>
      </c>
      <c r="AH3" s="103"/>
      <c r="AI3" s="103">
        <v>18</v>
      </c>
      <c r="AJ3" s="103"/>
      <c r="AK3" s="103">
        <v>0</v>
      </c>
      <c r="AL3" s="103"/>
      <c r="AM3" s="103">
        <v>8</v>
      </c>
      <c r="AS3" s="103">
        <v>1</v>
      </c>
      <c r="AT3" s="103"/>
      <c r="AU3" s="103">
        <v>1</v>
      </c>
      <c r="AV3" s="103"/>
      <c r="AW3" s="103">
        <v>0</v>
      </c>
      <c r="AX3" s="103"/>
      <c r="AY3" s="104">
        <v>30</v>
      </c>
      <c r="BE3" s="103">
        <v>8</v>
      </c>
      <c r="BF3" s="103">
        <v>12</v>
      </c>
      <c r="BG3" s="103">
        <v>20</v>
      </c>
      <c r="BH3" s="103"/>
      <c r="BL3" s="103">
        <v>10</v>
      </c>
      <c r="BM3" s="103"/>
      <c r="BN3" s="103">
        <v>10</v>
      </c>
      <c r="BO3" s="103"/>
      <c r="BP3" s="103">
        <v>10</v>
      </c>
      <c r="BQ3" s="103"/>
      <c r="BR3" s="113">
        <v>6</v>
      </c>
      <c r="BS3" s="103"/>
      <c r="BT3" s="113">
        <v>7</v>
      </c>
      <c r="BU3" s="103"/>
      <c r="BV3" s="113">
        <v>7</v>
      </c>
      <c r="BW3" s="103"/>
      <c r="BX3" s="113">
        <v>50</v>
      </c>
      <c r="CC3" s="103">
        <v>3</v>
      </c>
      <c r="CD3" s="103"/>
      <c r="CE3" s="103">
        <v>49</v>
      </c>
      <c r="CF3" s="103"/>
      <c r="CG3" s="103">
        <v>26.1</v>
      </c>
      <c r="CH3" s="103">
        <v>0.8</v>
      </c>
      <c r="CI3" s="103">
        <v>0</v>
      </c>
      <c r="CJ3" s="103"/>
      <c r="CK3" s="106">
        <v>3.2</v>
      </c>
      <c r="CL3" s="103"/>
      <c r="CM3" s="107">
        <v>1.5</v>
      </c>
      <c r="CN3" s="103"/>
      <c r="CO3" s="103">
        <v>0</v>
      </c>
      <c r="CP3" s="47"/>
      <c r="CQ3" s="127"/>
      <c r="CR3" s="127"/>
      <c r="CS3" s="127"/>
      <c r="CV3" s="103">
        <v>1</v>
      </c>
      <c r="CX3" s="103">
        <v>1</v>
      </c>
      <c r="CZ3" s="103">
        <v>0</v>
      </c>
      <c r="DB3" s="103">
        <v>0</v>
      </c>
      <c r="DD3" s="103">
        <v>1</v>
      </c>
      <c r="DF3" s="103">
        <v>1</v>
      </c>
      <c r="DH3" s="103">
        <v>0</v>
      </c>
      <c r="DI3" s="47"/>
      <c r="DJ3" s="103">
        <v>0</v>
      </c>
      <c r="DK3" s="103"/>
      <c r="DP3" s="103">
        <v>120</v>
      </c>
      <c r="DR3" s="103">
        <v>0.1</v>
      </c>
      <c r="DS3" s="47"/>
      <c r="DT3" s="104">
        <v>18</v>
      </c>
      <c r="DV3" s="127"/>
      <c r="DW3" s="127"/>
      <c r="DZ3" s="103">
        <v>92.9</v>
      </c>
      <c r="EB3" s="103">
        <v>16</v>
      </c>
      <c r="EN3" s="126" t="s">
        <v>1359</v>
      </c>
    </row>
    <row r="4" spans="1:149" ht="14.45" hidden="1" customHeight="1" x14ac:dyDescent="0.25">
      <c r="B4" s="42" t="s">
        <v>1580</v>
      </c>
      <c r="C4" s="103">
        <v>18</v>
      </c>
      <c r="D4" s="103"/>
      <c r="E4" s="103">
        <v>100</v>
      </c>
      <c r="F4" s="103"/>
      <c r="G4" s="103">
        <v>200</v>
      </c>
      <c r="H4" s="103"/>
      <c r="I4" s="104">
        <v>18</v>
      </c>
      <c r="J4" s="103"/>
      <c r="K4" s="104">
        <v>100</v>
      </c>
      <c r="L4" s="103"/>
      <c r="M4" s="104">
        <v>200</v>
      </c>
      <c r="N4" s="103"/>
      <c r="O4" s="103">
        <v>400</v>
      </c>
      <c r="U4" s="103">
        <v>30</v>
      </c>
      <c r="V4" s="103"/>
      <c r="W4" s="103">
        <v>373</v>
      </c>
      <c r="X4" s="103"/>
      <c r="Y4" s="103">
        <v>20</v>
      </c>
      <c r="Z4" s="103"/>
      <c r="AA4" s="103">
        <v>0</v>
      </c>
      <c r="AG4" s="103">
        <v>9</v>
      </c>
      <c r="AH4" s="103"/>
      <c r="AI4" s="103">
        <v>248</v>
      </c>
      <c r="AJ4" s="103"/>
      <c r="AK4" s="103">
        <v>8100</v>
      </c>
      <c r="AL4" s="103"/>
      <c r="AM4" s="103">
        <v>0</v>
      </c>
      <c r="AS4" s="103">
        <v>13</v>
      </c>
      <c r="AT4" s="103"/>
      <c r="AU4" s="103">
        <v>210</v>
      </c>
      <c r="AV4" s="108"/>
      <c r="AW4" s="103">
        <v>15</v>
      </c>
      <c r="AX4" s="103"/>
      <c r="AY4" s="103">
        <v>0</v>
      </c>
      <c r="BE4" s="103">
        <v>0</v>
      </c>
      <c r="BF4" s="103">
        <v>0</v>
      </c>
      <c r="BG4" s="103">
        <v>0</v>
      </c>
      <c r="BH4" s="103"/>
      <c r="BL4" s="103">
        <v>0</v>
      </c>
      <c r="BM4" s="103"/>
      <c r="BN4" s="103">
        <v>0</v>
      </c>
      <c r="BO4" s="103"/>
      <c r="BP4" s="103">
        <v>0</v>
      </c>
      <c r="BQ4" s="105"/>
      <c r="BR4" s="103">
        <v>0</v>
      </c>
      <c r="BS4" s="105"/>
      <c r="BT4" s="103">
        <v>0</v>
      </c>
      <c r="BU4" s="105"/>
      <c r="BV4" s="103">
        <v>0</v>
      </c>
      <c r="BW4" s="105"/>
      <c r="BX4" s="113">
        <v>0</v>
      </c>
      <c r="CC4" s="103">
        <v>63</v>
      </c>
      <c r="CD4" s="103"/>
      <c r="CE4" s="103">
        <v>696</v>
      </c>
      <c r="CF4" s="103"/>
      <c r="CG4" s="103">
        <v>84</v>
      </c>
      <c r="CH4" s="103"/>
      <c r="CI4" s="107">
        <v>50</v>
      </c>
      <c r="CJ4" s="103"/>
      <c r="CK4" s="107">
        <v>55</v>
      </c>
      <c r="CL4" s="103"/>
      <c r="CM4" s="106">
        <v>56</v>
      </c>
      <c r="CN4" s="103"/>
      <c r="CO4" s="106">
        <v>32</v>
      </c>
      <c r="CP4" s="47"/>
      <c r="CQ4" s="127"/>
      <c r="CR4" s="127"/>
      <c r="CS4" s="127"/>
      <c r="CT4" s="130"/>
      <c r="CV4" s="103">
        <v>160</v>
      </c>
      <c r="CX4" s="103">
        <v>170</v>
      </c>
      <c r="CZ4" s="103">
        <v>1060</v>
      </c>
      <c r="DB4" s="103">
        <v>400</v>
      </c>
      <c r="DD4" s="103">
        <v>280</v>
      </c>
      <c r="DF4" s="103">
        <v>240</v>
      </c>
      <c r="DH4" s="103">
        <v>1200</v>
      </c>
      <c r="DI4" s="47"/>
      <c r="DJ4" s="103">
        <v>700</v>
      </c>
      <c r="DK4" s="103"/>
      <c r="DP4" s="103">
        <v>1340</v>
      </c>
      <c r="DR4" s="103">
        <v>89</v>
      </c>
      <c r="DS4" s="47"/>
      <c r="DT4" s="103">
        <v>0</v>
      </c>
      <c r="DV4" s="127"/>
      <c r="DW4" s="127"/>
      <c r="DZ4" s="103">
        <v>0</v>
      </c>
      <c r="EB4" s="103">
        <v>0</v>
      </c>
      <c r="EN4" s="126" t="s">
        <v>1360</v>
      </c>
    </row>
    <row r="5" spans="1:149" ht="14.45" hidden="1" customHeight="1" x14ac:dyDescent="0.25">
      <c r="B5" s="42" t="s">
        <v>1581</v>
      </c>
      <c r="C5" s="103">
        <f>C4-C3</f>
        <v>17</v>
      </c>
      <c r="D5" s="103"/>
      <c r="E5" s="103">
        <f>E4-E3</f>
        <v>99.5</v>
      </c>
      <c r="F5" s="103"/>
      <c r="G5" s="103">
        <f>G4-G3</f>
        <v>200</v>
      </c>
      <c r="H5" s="103"/>
      <c r="I5" s="103">
        <f>I4-I3</f>
        <v>17</v>
      </c>
      <c r="J5" s="103"/>
      <c r="K5" s="103">
        <f>K4-K3</f>
        <v>99.5</v>
      </c>
      <c r="L5" s="103"/>
      <c r="M5" s="103">
        <f>M4-M3</f>
        <v>200</v>
      </c>
      <c r="N5" s="103"/>
      <c r="O5" s="103">
        <f>O4-O3</f>
        <v>400</v>
      </c>
      <c r="U5" s="103">
        <f>U4-U3</f>
        <v>25</v>
      </c>
      <c r="V5" s="103"/>
      <c r="W5" s="103">
        <f>W4-W3</f>
        <v>347</v>
      </c>
      <c r="X5" s="103"/>
      <c r="Y5" s="103">
        <f>Y4-Y3</f>
        <v>20</v>
      </c>
      <c r="Z5" s="103"/>
      <c r="AA5" s="103">
        <f>AA3-AA4</f>
        <v>15</v>
      </c>
      <c r="AG5" s="103">
        <f>AG4-AG3</f>
        <v>6</v>
      </c>
      <c r="AH5" s="103"/>
      <c r="AI5" s="103">
        <f>AI4-AI3</f>
        <v>230</v>
      </c>
      <c r="AJ5" s="103"/>
      <c r="AK5" s="103">
        <f>AK4-AK3</f>
        <v>8100</v>
      </c>
      <c r="AL5" s="103"/>
      <c r="AM5" s="103">
        <f>AM3-AM4</f>
        <v>8</v>
      </c>
      <c r="AS5" s="103">
        <f>AS4-AS3</f>
        <v>12</v>
      </c>
      <c r="AT5" s="103"/>
      <c r="AU5" s="103">
        <f>AU4-AU3</f>
        <v>209</v>
      </c>
      <c r="AV5" s="103"/>
      <c r="AW5" s="103">
        <f>AW4-AW3</f>
        <v>15</v>
      </c>
      <c r="AX5" s="103"/>
      <c r="AY5" s="103">
        <f>AY3-AY4</f>
        <v>30</v>
      </c>
      <c r="BE5" s="103">
        <f t="shared" ref="BE5" si="3">BE3-BE4</f>
        <v>8</v>
      </c>
      <c r="BF5" s="103">
        <f>BF3-BF4</f>
        <v>12</v>
      </c>
      <c r="BG5" s="103">
        <f>BG3-BG4</f>
        <v>20</v>
      </c>
      <c r="BH5" s="103"/>
      <c r="BL5" s="103">
        <f>BL3-BL4</f>
        <v>10</v>
      </c>
      <c r="BM5" s="103"/>
      <c r="BN5" s="103">
        <f t="shared" ref="BN5:BP5" si="4">BN3-BN4</f>
        <v>10</v>
      </c>
      <c r="BO5" s="103"/>
      <c r="BP5" s="103">
        <f t="shared" si="4"/>
        <v>10</v>
      </c>
      <c r="BQ5" s="105"/>
      <c r="BR5" s="113">
        <f>BR3-BR4</f>
        <v>6</v>
      </c>
      <c r="BS5" s="105"/>
      <c r="BT5" s="113">
        <f>BT3-BT4</f>
        <v>7</v>
      </c>
      <c r="BU5" s="105"/>
      <c r="BV5" s="113">
        <f>BV3-BV4</f>
        <v>7</v>
      </c>
      <c r="BW5" s="105"/>
      <c r="BX5" s="113">
        <f>BX3-BX4</f>
        <v>50</v>
      </c>
      <c r="CC5" s="103">
        <f>CC4-CC3</f>
        <v>60</v>
      </c>
      <c r="CD5" s="103"/>
      <c r="CE5" s="103">
        <f>CE4-CE3</f>
        <v>647</v>
      </c>
      <c r="CF5" s="103"/>
      <c r="CG5" s="103">
        <f>CG4-CG3</f>
        <v>57.9</v>
      </c>
      <c r="CH5" s="103"/>
      <c r="CI5" s="103">
        <f>CI4-CI3</f>
        <v>50</v>
      </c>
      <c r="CJ5" s="103"/>
      <c r="CK5" s="103">
        <f>CK4-CK3</f>
        <v>51.8</v>
      </c>
      <c r="CL5" s="103"/>
      <c r="CM5" s="103">
        <f>CM4-CM3</f>
        <v>54.5</v>
      </c>
      <c r="CN5" s="103"/>
      <c r="CO5" s="103">
        <f>CO4-CO3</f>
        <v>32</v>
      </c>
      <c r="CP5" s="47"/>
      <c r="CQ5" s="127"/>
      <c r="CR5" s="127"/>
      <c r="CS5" s="127"/>
      <c r="CT5" s="130"/>
      <c r="CV5" s="103">
        <f t="shared" ref="CV5" si="5">CV4-CV3</f>
        <v>159</v>
      </c>
      <c r="CX5" s="103">
        <f t="shared" ref="CX5" si="6">CX4-CX3</f>
        <v>169</v>
      </c>
      <c r="CZ5" s="103">
        <f t="shared" ref="CZ5" si="7">CZ4-CZ3</f>
        <v>1060</v>
      </c>
      <c r="DB5" s="103">
        <f t="shared" ref="DB5" si="8">DB4-DB3</f>
        <v>400</v>
      </c>
      <c r="DD5" s="103">
        <f t="shared" ref="DD5" si="9">DD4-DD3</f>
        <v>279</v>
      </c>
      <c r="DF5" s="103">
        <f t="shared" ref="DF5" si="10">DF4-DF3</f>
        <v>239</v>
      </c>
      <c r="DH5" s="103">
        <f t="shared" ref="DH5" si="11">DH4-DH3</f>
        <v>1200</v>
      </c>
      <c r="DI5" s="47"/>
      <c r="DJ5" s="103">
        <f>DJ4-DJ3</f>
        <v>700</v>
      </c>
      <c r="DK5" s="103"/>
      <c r="DP5" s="103">
        <f>DP4-DP3</f>
        <v>1220</v>
      </c>
      <c r="DR5" s="103">
        <f>DR4-DR3</f>
        <v>88.9</v>
      </c>
      <c r="DS5" s="47"/>
      <c r="DT5" s="103">
        <f>DT3-DT4</f>
        <v>18</v>
      </c>
      <c r="DV5" s="127"/>
      <c r="DW5" s="127"/>
      <c r="DZ5" s="103">
        <f>DZ3-DZ4</f>
        <v>92.9</v>
      </c>
      <c r="EB5" s="103">
        <f>EB3-EB4</f>
        <v>16</v>
      </c>
      <c r="EN5" s="126" t="s">
        <v>1361</v>
      </c>
    </row>
    <row r="6" spans="1:149" ht="14.45" customHeight="1" x14ac:dyDescent="0.25">
      <c r="B6" s="48" t="str">
        <f>INDEX(Labels!B1:B7,'Economy Names'!$K$1,1)</f>
        <v>Select Language:</v>
      </c>
    </row>
    <row r="7" spans="1:149" ht="27" customHeight="1" x14ac:dyDescent="0.25">
      <c r="B7" s="49"/>
      <c r="D7" s="50"/>
    </row>
    <row r="8" spans="1:149" ht="14.45" customHeight="1" x14ac:dyDescent="0.25">
      <c r="B8" s="51" t="str">
        <f>INDEX(Labels!C1:C7,'Economy Names'!$K$1,1)</f>
        <v>Note: For economies for which the data cover 2 cities, subindicators and DTF scores are a population-weighted average for the 2 cities.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/>
      <c r="V8" s="53"/>
      <c r="W8" s="53"/>
      <c r="X8" s="53"/>
      <c r="Y8" s="54"/>
      <c r="Z8" s="54"/>
      <c r="AA8" s="54"/>
      <c r="AB8" s="54"/>
      <c r="AC8" s="54"/>
      <c r="AD8" s="54"/>
      <c r="EK8" s="42"/>
      <c r="EL8" s="130"/>
      <c r="EM8" s="55"/>
      <c r="EN8" s="137"/>
    </row>
    <row r="9" spans="1:149" ht="14.45" customHeight="1" x14ac:dyDescent="0.25">
      <c r="AG9" s="44"/>
      <c r="AH9" s="44"/>
      <c r="AI9" s="44"/>
      <c r="AJ9" s="44"/>
      <c r="AR9" s="44"/>
      <c r="AW9" s="44"/>
      <c r="AX9" s="44"/>
      <c r="AY9" s="44"/>
      <c r="AZ9" s="44"/>
      <c r="BA9" s="44"/>
      <c r="BE9" s="56"/>
      <c r="BG9" s="57"/>
      <c r="BH9" s="57"/>
      <c r="BI9" s="118"/>
      <c r="BK9" s="42"/>
      <c r="CB9" s="42"/>
      <c r="CG9" s="44"/>
      <c r="CH9" s="44"/>
      <c r="CI9" s="44"/>
      <c r="CJ9" s="44"/>
      <c r="CK9" s="44"/>
      <c r="CL9" s="44"/>
      <c r="CM9" s="44"/>
      <c r="CN9" s="44"/>
      <c r="CO9" s="44"/>
      <c r="CP9" s="44"/>
      <c r="CX9" s="42"/>
      <c r="CY9" s="42"/>
      <c r="DF9" s="42"/>
      <c r="DG9" s="42"/>
      <c r="DH9" s="42"/>
      <c r="DI9" s="42"/>
      <c r="DJ9" s="42"/>
      <c r="DK9" s="42"/>
      <c r="DP9" s="45"/>
      <c r="DQ9" s="45"/>
      <c r="DT9" s="58"/>
      <c r="DU9" s="42"/>
      <c r="DZ9" s="42"/>
      <c r="EA9" s="42"/>
      <c r="EG9" s="42"/>
    </row>
    <row r="10" spans="1:149" ht="27" customHeight="1" thickBot="1" x14ac:dyDescent="0.3">
      <c r="A10" s="59"/>
      <c r="B10" s="59"/>
      <c r="C10" s="159" t="s">
        <v>1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 t="s">
        <v>1273</v>
      </c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60" t="s">
        <v>1263</v>
      </c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59" t="s">
        <v>2</v>
      </c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 t="s">
        <v>3</v>
      </c>
      <c r="BF10" s="159"/>
      <c r="BG10" s="159"/>
      <c r="BH10" s="159"/>
      <c r="BI10" s="159"/>
      <c r="BJ10" s="159"/>
      <c r="BK10" s="159"/>
      <c r="BL10" s="159" t="s">
        <v>1357</v>
      </c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 t="s">
        <v>4</v>
      </c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 t="s">
        <v>5</v>
      </c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 t="s">
        <v>6</v>
      </c>
      <c r="DQ10" s="159"/>
      <c r="DR10" s="159"/>
      <c r="DS10" s="159"/>
      <c r="DT10" s="159"/>
      <c r="DU10" s="159"/>
      <c r="DV10" s="159"/>
      <c r="DW10" s="159"/>
      <c r="DX10" s="159"/>
      <c r="DY10" s="159"/>
      <c r="DZ10" s="159" t="s">
        <v>1262</v>
      </c>
      <c r="EA10" s="159"/>
      <c r="EB10" s="159"/>
      <c r="EC10" s="159"/>
      <c r="ED10" s="159"/>
      <c r="EE10" s="159"/>
      <c r="EF10" s="159"/>
      <c r="EG10" s="159"/>
      <c r="EK10" s="168" t="s">
        <v>0</v>
      </c>
      <c r="EL10" s="168"/>
      <c r="EM10" s="168"/>
      <c r="EN10" s="168"/>
    </row>
    <row r="11" spans="1:149" ht="27" customHeight="1" x14ac:dyDescent="0.25">
      <c r="A11" s="60"/>
      <c r="B11" s="61"/>
      <c r="C11" s="161" t="str">
        <f>HLOOKUP(C10,'Topic Names'!$A$2:$K$8,'Economy Names'!$K$1)</f>
        <v>Starting a Business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3"/>
      <c r="U11" s="161" t="str">
        <f>HLOOKUP(U10,'Topic Names'!$A$2:$K$8,'Economy Names'!$K$1)</f>
        <v>Dealing with Construction Permits</v>
      </c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3"/>
      <c r="AG11" s="161" t="str">
        <f>HLOOKUP(AG10,'Topic Names'!$A$2:$K$8,'Economy Names'!$K$1)</f>
        <v>Getting Electricity</v>
      </c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3"/>
      <c r="AS11" s="161" t="str">
        <f>HLOOKUP(AS10,'Topic Names'!$A$2:$K$8,'Economy Names'!$K$1)</f>
        <v>Registering Property</v>
      </c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3"/>
      <c r="BE11" s="161" t="str">
        <f>HLOOKUP(BE10,'Topic Names'!$A$2:$K$8,'Economy Names'!$K$1)</f>
        <v>Getting Credit</v>
      </c>
      <c r="BF11" s="162"/>
      <c r="BG11" s="162"/>
      <c r="BH11" s="162"/>
      <c r="BI11" s="162"/>
      <c r="BJ11" s="162"/>
      <c r="BK11" s="163"/>
      <c r="BL11" s="161" t="str">
        <f>HLOOKUP(BL10,'Topic Names'!$A$2:$K$8,'Economy Names'!$K$1)</f>
        <v>Protecting Minority Investors</v>
      </c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4"/>
      <c r="CB11" s="163"/>
      <c r="CC11" s="161" t="str">
        <f>HLOOKUP(CC10,'Topic Names'!$A$2:$K$8,'Economy Names'!$K$1)</f>
        <v>Paying Taxes</v>
      </c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3"/>
      <c r="CV11" s="161" t="str">
        <f>HLOOKUP(CV10,'Topic Names'!$A$2:$K$8,'Economy Names'!$K$1)</f>
        <v>Trading Across Borders</v>
      </c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3"/>
      <c r="DP11" s="165" t="str">
        <f>HLOOKUP(DP10,'Topic Names'!$A$2:$K$8,'Economy Names'!$K$1)</f>
        <v>Enforcing Contracts</v>
      </c>
      <c r="DQ11" s="166"/>
      <c r="DR11" s="166"/>
      <c r="DS11" s="166"/>
      <c r="DT11" s="166"/>
      <c r="DU11" s="166"/>
      <c r="DV11" s="166"/>
      <c r="DW11" s="166"/>
      <c r="DX11" s="166"/>
      <c r="DY11" s="167"/>
      <c r="DZ11" s="161" t="str">
        <f>HLOOKUP(DZ10,'Topic Names'!$A$2:$K$8,'Economy Names'!$K$1)</f>
        <v>Resolving Insolvency</v>
      </c>
      <c r="EA11" s="162"/>
      <c r="EB11" s="162"/>
      <c r="EC11" s="162"/>
      <c r="ED11" s="162"/>
      <c r="EE11" s="162"/>
      <c r="EF11" s="162"/>
      <c r="EG11" s="163"/>
      <c r="EJ11" s="46"/>
      <c r="EK11" s="161" t="str">
        <f>HLOOKUP(EK10,'Topic Names'!$A$2:$K$8,'Economy Names'!$K$1)</f>
        <v>Ease of Doing Business</v>
      </c>
      <c r="EL11" s="162"/>
      <c r="EM11" s="162"/>
      <c r="EN11" s="163"/>
      <c r="EO11" s="46"/>
      <c r="EP11" s="46"/>
      <c r="EQ11" s="46"/>
    </row>
    <row r="12" spans="1:149" s="131" customFormat="1" ht="63" customHeight="1" thickBot="1" x14ac:dyDescent="0.3">
      <c r="A12" s="62" t="s">
        <v>7</v>
      </c>
      <c r="B12" s="140" t="str">
        <f>INDEX('Column Names'!A1:A7,'Economy Names'!$K$1,1)</f>
        <v>Economy</v>
      </c>
      <c r="C12" s="141" t="str">
        <f>INDEX('Column Names'!E1:E7,'Economy Names'!$K$1,1)</f>
        <v>Procedures - Men (number)</v>
      </c>
      <c r="D12" s="142" t="s">
        <v>1875</v>
      </c>
      <c r="E12" s="142" t="str">
        <f>INDEX('Column Names'!F1:F7,'Economy Names'!$K$1,1)</f>
        <v>Time - Men (days)</v>
      </c>
      <c r="F12" s="142" t="s">
        <v>1875</v>
      </c>
      <c r="G12" s="142" t="str">
        <f>INDEX('Column Names'!G1:G7,'Economy Names'!$K$1,1)</f>
        <v>Cost - Men (% of income per capita)</v>
      </c>
      <c r="H12" s="142" t="s">
        <v>1875</v>
      </c>
      <c r="I12" s="142" t="str">
        <f>INDEX('Column Names'!H1:H7,'Economy Names'!$K$1,1)</f>
        <v>Procedures - Women (number)</v>
      </c>
      <c r="J12" s="142" t="s">
        <v>1875</v>
      </c>
      <c r="K12" s="142" t="str">
        <f>INDEX('Column Names'!I1:I7,'Economy Names'!$K$1,1)</f>
        <v>Time - Women (days)</v>
      </c>
      <c r="L12" s="142" t="s">
        <v>1875</v>
      </c>
      <c r="M12" s="142" t="str">
        <f>INDEX('Column Names'!J1:J7,'Economy Names'!$K$1,1)</f>
        <v>Cost - Women (% of income per capita)</v>
      </c>
      <c r="N12" s="143" t="s">
        <v>1875</v>
      </c>
      <c r="O12" s="142" t="str">
        <f>INDEX('Column Names'!K1:K7,'Economy Names'!$K$1,1)</f>
        <v>Paid-in Min. Capital (% of income per capita)</v>
      </c>
      <c r="P12" s="142" t="s">
        <v>1875</v>
      </c>
      <c r="Q12" s="142" t="s">
        <v>1913</v>
      </c>
      <c r="R12" s="142" t="s">
        <v>1946</v>
      </c>
      <c r="S12" s="142" t="str">
        <f>INDEX('Column Names'!L1:L7,'Economy Names'!$K$1,1)</f>
        <v>Starting a business score</v>
      </c>
      <c r="T12" s="144" t="str">
        <f>INDEX('Column Names'!M1:M7,'Economy Names'!$K$1,1)</f>
        <v>Ease of Starting RANK</v>
      </c>
      <c r="U12" s="141" t="str">
        <f>INDEX('Column Names'!N1:N7,'Economy Names'!$K$1,1)</f>
        <v>Procedures (number)</v>
      </c>
      <c r="V12" s="142" t="s">
        <v>1875</v>
      </c>
      <c r="W12" s="142" t="str">
        <f>INDEX('Column Names'!O1:O7,'Economy Names'!$K$1,1)</f>
        <v>Time (days)</v>
      </c>
      <c r="X12" s="143" t="s">
        <v>1875</v>
      </c>
      <c r="Y12" s="142" t="str">
        <f>INDEX('Column Names'!P1:P7,'Economy Names'!$K$1,1)</f>
        <v>Cost (% of warehouse value)</v>
      </c>
      <c r="Z12" s="143" t="s">
        <v>1875</v>
      </c>
      <c r="AA12" s="142" t="str">
        <f>INDEX('Column Names'!BR1:BR7,'Economy Names'!$K$1,1)</f>
        <v>Building quality control index (0-15)</v>
      </c>
      <c r="AB12" s="143" t="s">
        <v>1875</v>
      </c>
      <c r="AC12" s="142" t="s">
        <v>1913</v>
      </c>
      <c r="AD12" s="142" t="s">
        <v>1946</v>
      </c>
      <c r="AE12" s="142" t="str">
        <f>INDEX('Column Names'!Q1:Q7,'Economy Names'!$K$1,1)</f>
        <v>Ease of dealing with construction permits score</v>
      </c>
      <c r="AF12" s="144" t="str">
        <f>INDEX('Column Names'!R1:R7,'Economy Names'!$K$1,1)</f>
        <v>Ease of Construction RANK</v>
      </c>
      <c r="AG12" s="145" t="str">
        <f>INDEX('Column Names'!N1:N7,'Economy Names'!$K$1,1)</f>
        <v>Procedures (number)</v>
      </c>
      <c r="AH12" s="146" t="s">
        <v>1875</v>
      </c>
      <c r="AI12" s="147" t="str">
        <f>INDEX('Column Names'!BN1:BN7,'Economy Names'!$K$1,1)</f>
        <v>Time (days)</v>
      </c>
      <c r="AJ12" s="147" t="s">
        <v>1875</v>
      </c>
      <c r="AK12" s="148" t="str">
        <f>INDEX('Column Names'!BO1:BO7,'Economy Names'!$K$1,1)</f>
        <v>Cost (% of income per capita)</v>
      </c>
      <c r="AL12" s="148" t="s">
        <v>1875</v>
      </c>
      <c r="AM12" s="148" t="str">
        <f>INDEX('Column Names'!BS1:BS7,'Economy Names'!$K$1,1)</f>
        <v>Reliability of supply and transparency of tariff index (0–8)</v>
      </c>
      <c r="AN12" s="148" t="s">
        <v>1875</v>
      </c>
      <c r="AO12" s="148" t="s">
        <v>1913</v>
      </c>
      <c r="AP12" s="149" t="s">
        <v>1946</v>
      </c>
      <c r="AQ12" s="150" t="str">
        <f>INDEX('Column Names'!BP1:BP7,'Economy Names'!$K$1,1)</f>
        <v>Ease of getting electricity score</v>
      </c>
      <c r="AR12" s="151" t="str">
        <f>INDEX('Column Names'!BQ1:BQ7,'Economy Names'!$K$1,1)</f>
        <v>Ease of getting electricity RANK</v>
      </c>
      <c r="AS12" s="141" t="str">
        <f>INDEX('Column Names'!S1:S7,'Economy Names'!$K$1,1)</f>
        <v>Procedures (number)</v>
      </c>
      <c r="AT12" s="143" t="s">
        <v>1875</v>
      </c>
      <c r="AU12" s="142" t="str">
        <f>INDEX('Column Names'!T1:T7,'Economy Names'!$K$1,1)</f>
        <v>Time (days)</v>
      </c>
      <c r="AV12" s="142" t="s">
        <v>1875</v>
      </c>
      <c r="AW12" s="142" t="str">
        <f>INDEX('Column Names'!U1:U7,'Economy Names'!$K$1,1)</f>
        <v>Cost (% of property value)</v>
      </c>
      <c r="AX12" s="142" t="s">
        <v>1875</v>
      </c>
      <c r="AY12" s="142" t="str">
        <f>INDEX('Column Names'!BT1:BT7,'Economy Names'!$K$1,1)</f>
        <v>Quality of land administration index (0-30)</v>
      </c>
      <c r="AZ12" s="142" t="s">
        <v>1875</v>
      </c>
      <c r="BA12" s="142" t="s">
        <v>1913</v>
      </c>
      <c r="BB12" s="142" t="s">
        <v>1946</v>
      </c>
      <c r="BC12" s="142" t="str">
        <f>INDEX('Column Names'!V1:V7,'Economy Names'!$K$1,1)</f>
        <v>Ease of registering property score</v>
      </c>
      <c r="BD12" s="144" t="str">
        <f>INDEX('Column Names'!W1:W7,'Economy Names'!$K$1,1)</f>
        <v>Ease of Property RANK</v>
      </c>
      <c r="BE12" s="141" t="str">
        <f>INDEX('Column Names'!X1:X7,'Economy Names'!$K$1,1)</f>
        <v>Credit information index</v>
      </c>
      <c r="BF12" s="142" t="str">
        <f>INDEX('Column Names'!Y1:Y7,'Economy Names'!$K$1,1)</f>
        <v>Legal rights index</v>
      </c>
      <c r="BG12" s="142" t="str">
        <f>INDEX('Column Names'!Z1:Z7,'Economy Names'!$K$1,1)</f>
        <v>Sum getting credit</v>
      </c>
      <c r="BH12" s="142" t="s">
        <v>1913</v>
      </c>
      <c r="BI12" s="142" t="s">
        <v>1946</v>
      </c>
      <c r="BJ12" s="142" t="str">
        <f>INDEX('Column Names'!AA1:AA7,'Economy Names'!$K$1,1)</f>
        <v>Ease of getting credit score</v>
      </c>
      <c r="BK12" s="144" t="str">
        <f>INDEX('Column Names'!AB1:AB7,'Economy Names'!$K$1,1)</f>
        <v>Ease of Credit RANK</v>
      </c>
      <c r="BL12" s="141" t="str">
        <f>INDEX('Column Names'!AC1:AC7,'Economy Names'!$K$1,1)</f>
        <v>Disclosure index (0-10)</v>
      </c>
      <c r="BM12" s="142" t="s">
        <v>1875</v>
      </c>
      <c r="BN12" s="142" t="str">
        <f>INDEX('Column Names'!AD1:AD7,'Economy Names'!$K$1,1)</f>
        <v>Director liability index (0-10)</v>
      </c>
      <c r="BO12" s="142" t="s">
        <v>1875</v>
      </c>
      <c r="BP12" s="142" t="str">
        <f>INDEX('Column Names'!AE1:AE7,'Economy Names'!$K$1,1)</f>
        <v>Shareholder suits index (0-10)</v>
      </c>
      <c r="BQ12" s="142" t="s">
        <v>1875</v>
      </c>
      <c r="BR12" s="142" t="str">
        <f>INDEX('Column Names'!AG1:AG7,'Economy Names'!$K$1,1)</f>
        <v>Shareholder rights index (0-6)</v>
      </c>
      <c r="BS12" s="142" t="s">
        <v>1875</v>
      </c>
      <c r="BT12" s="142" t="str">
        <f>INDEX('Column Names'!AH1:AH7,'Economy Names'!$K$1,1)</f>
        <v>Ownership and control index (0-7)</v>
      </c>
      <c r="BU12" s="142" t="s">
        <v>1875</v>
      </c>
      <c r="BV12" s="142" t="str">
        <f>INDEX('Column Names'!AI1:AI7,'Economy Names'!$K$1,1)</f>
        <v>Corporate transparency index (0-7)</v>
      </c>
      <c r="BW12" s="142" t="s">
        <v>1875</v>
      </c>
      <c r="BX12" s="142" t="str">
        <f>INDEX('Column Names'!AK1:AK7,'Economy Names'!$K$1,1)</f>
        <v>Strength of minority investors protection index (0 -50)</v>
      </c>
      <c r="BY12" s="142" t="s">
        <v>1913</v>
      </c>
      <c r="BZ12" s="142" t="s">
        <v>1946</v>
      </c>
      <c r="CA12" s="142" t="str">
        <f>INDEX('Column Names'!AL1:AL7,'Economy Names'!$K$1,1)</f>
        <v>Strength of minority investors protection index score</v>
      </c>
      <c r="CB12" s="144" t="str">
        <f>INDEX('Column Names'!AM1:AM7,'Economy Names'!$K$1,1)</f>
        <v>Ease of Protecting Minority Investors RANK</v>
      </c>
      <c r="CC12" s="141" t="str">
        <f>INDEX('Column Names'!AN1:AN7,'Economy Names'!$K$1,1)</f>
        <v>Payments (number)</v>
      </c>
      <c r="CD12" s="142" t="s">
        <v>1875</v>
      </c>
      <c r="CE12" s="142" t="str">
        <f>INDEX('Column Names'!AO1:AO7,'Economy Names'!$K$1,1)</f>
        <v>Time (hours)</v>
      </c>
      <c r="CF12" s="142" t="s">
        <v>1875</v>
      </c>
      <c r="CG12" s="142" t="str">
        <f>INDEX('Column Names'!AP1:AP7,'Economy Names'!$K$1,1)</f>
        <v>Total tax and contribution rate (% of profit)</v>
      </c>
      <c r="CH12" s="142" t="s">
        <v>1875</v>
      </c>
      <c r="CI12" s="142" t="str">
        <f>INDEX('Column Names'!CC1:CC7,'Economy Names'!$K$1,1)</f>
        <v>Time to comply with VAT refund (hours)</v>
      </c>
      <c r="CJ12" s="142" t="s">
        <v>1875</v>
      </c>
      <c r="CK12" s="142" t="str">
        <f>INDEX('Column Names'!CD1:CD7,'Economy Names'!$K$1,1)</f>
        <v>Time to obtain VAT refund (weeks)</v>
      </c>
      <c r="CL12" s="142" t="s">
        <v>1875</v>
      </c>
      <c r="CM12" s="142" t="str">
        <f>INDEX('Column Names'!CE1:CE7,'Economy Names'!$K$1,1)</f>
        <v>Time to comply with corporate income tax audit (hours)</v>
      </c>
      <c r="CN12" s="142" t="s">
        <v>1875</v>
      </c>
      <c r="CO12" s="142" t="str">
        <f>INDEX('Column Names'!CF1:CF7,'Economy Names'!$K$1,1)</f>
        <v>Time to complete a corporate income tax audit (weeks)</v>
      </c>
      <c r="CP12" s="142" t="s">
        <v>1875</v>
      </c>
      <c r="CQ12" s="142" t="str">
        <f>INDEX('Column Names'!CG1:CG7,'Economy Names'!$K$1,1)</f>
        <v>Postfiling index (0-100)</v>
      </c>
      <c r="CR12" s="142" t="s">
        <v>1913</v>
      </c>
      <c r="CS12" s="142" t="s">
        <v>1946</v>
      </c>
      <c r="CT12" s="142" t="str">
        <f>INDEX('Column Names'!AR1:AR7,'Economy Names'!$K$1,1)</f>
        <v>Ease of paying taxes score</v>
      </c>
      <c r="CU12" s="144" t="str">
        <f>INDEX('Column Names'!AS1:AS7,'Economy Names'!$K$1,1)</f>
        <v>Ease of Taxes RANK</v>
      </c>
      <c r="CV12" s="141" t="str">
        <f>INDEX('Column Names'!BU1:BU7,'Economy Names'!$K$1,1)</f>
        <v>Time to export: Border compliance (hours)</v>
      </c>
      <c r="CW12" s="142" t="s">
        <v>1875</v>
      </c>
      <c r="CX12" s="142" t="str">
        <f>INDEX('Column Names'!BV1:BV7,'Economy Names'!$K$1,1)</f>
        <v>Time to export: Documentary compliance (hours)</v>
      </c>
      <c r="CY12" s="142" t="s">
        <v>1875</v>
      </c>
      <c r="CZ12" s="142" t="str">
        <f>INDEX('Column Names'!BW1:BW7,'Economy Names'!$K$1,1)</f>
        <v>Cost to export: Border compliance (US$)</v>
      </c>
      <c r="DA12" s="142" t="s">
        <v>1875</v>
      </c>
      <c r="DB12" s="142" t="str">
        <f>INDEX('Column Names'!BX1:BX7,'Economy Names'!$K$1,1)</f>
        <v>Cost to export: Documentary compliance (US$)</v>
      </c>
      <c r="DC12" s="142" t="s">
        <v>1875</v>
      </c>
      <c r="DD12" s="142" t="str">
        <f>INDEX('Column Names'!BY1:BY7,'Economy Names'!$K$1,1)</f>
        <v>Time to import: Border compliance (hours)</v>
      </c>
      <c r="DE12" s="142" t="s">
        <v>1875</v>
      </c>
      <c r="DF12" s="142" t="str">
        <f>INDEX('Column Names'!BZ1:BZ7,'Economy Names'!$K$1,1)</f>
        <v>Time to import: Documentary compliance (hours)</v>
      </c>
      <c r="DG12" s="142" t="s">
        <v>1875</v>
      </c>
      <c r="DH12" s="142" t="str">
        <f>INDEX('Column Names'!CA1:CA7,'Economy Names'!$K$1,1)</f>
        <v>Cost to import: Border compliance (US$)</v>
      </c>
      <c r="DI12" s="142" t="s">
        <v>1875</v>
      </c>
      <c r="DJ12" s="142" t="str">
        <f>INDEX('Column Names'!CB1:CB7,'Economy Names'!$K$1,1)</f>
        <v>Cost to import: Documentary compliance (US$)</v>
      </c>
      <c r="DK12" s="142" t="s">
        <v>1875</v>
      </c>
      <c r="DL12" s="142" t="s">
        <v>1913</v>
      </c>
      <c r="DM12" s="142" t="s">
        <v>1946</v>
      </c>
      <c r="DN12" s="142" t="str">
        <f>INDEX('Column Names'!AZ1:AZ7,'Economy Names'!$K$1,1)</f>
        <v>Ease of trading across borders score</v>
      </c>
      <c r="DO12" s="144" t="str">
        <f>INDEX('Column Names'!BA1:BA7,'Economy Names'!$K$1,1)</f>
        <v>Ease of Trading RANK</v>
      </c>
      <c r="DP12" s="142" t="str">
        <f>INDEX('Column Names'!BC1:BC7,'Economy Names'!$K$1,1)</f>
        <v>Time (days)</v>
      </c>
      <c r="DQ12" s="142" t="s">
        <v>1875</v>
      </c>
      <c r="DR12" s="142" t="str">
        <f>INDEX('Column Names'!BD1:BD7,'Economy Names'!$K$1,1)</f>
        <v>Cost (% of claim)</v>
      </c>
      <c r="DS12" s="142" t="s">
        <v>1875</v>
      </c>
      <c r="DT12" s="142" t="str">
        <f>INDEX('Column Names'!BM1:BM7,'Economy Names'!$K$1,1)</f>
        <v>Quality of judicial processes index (0-18)</v>
      </c>
      <c r="DU12" s="142" t="s">
        <v>1875</v>
      </c>
      <c r="DV12" s="152" t="s">
        <v>1913</v>
      </c>
      <c r="DW12" s="152" t="s">
        <v>1946</v>
      </c>
      <c r="DX12" s="153" t="str">
        <f>INDEX('Column Names'!BE1:BE7,'Economy Names'!$K$1,1)</f>
        <v>Ease of enforcing contracts score</v>
      </c>
      <c r="DY12" s="144" t="str">
        <f>INDEX('Column Names'!BF1:BF7,'Economy Names'!$K$1,1)</f>
        <v>Ease of Contracts RANK</v>
      </c>
      <c r="DZ12" s="141" t="str">
        <f>INDEX('Column Names'!BI1:BI7,'Economy Names'!$K$1,1)</f>
        <v>Recovery rate (cents on the dollar)</v>
      </c>
      <c r="EA12" s="142" t="s">
        <v>1875</v>
      </c>
      <c r="EB12" s="142" t="str">
        <f>INDEX('Column Names'!BJ1:BJ7,'Economy Names'!$K$1,1)</f>
        <v>Strength of insolvency framework index (0-16)</v>
      </c>
      <c r="EC12" s="142" t="s">
        <v>1875</v>
      </c>
      <c r="ED12" s="154" t="s">
        <v>1913</v>
      </c>
      <c r="EE12" s="152" t="s">
        <v>1946</v>
      </c>
      <c r="EF12" s="153" t="str">
        <f>INDEX('Column Names'!BK1:BK7,'Economy Names'!$K$1,1)</f>
        <v>Ease of resolving insolvency score</v>
      </c>
      <c r="EG12" s="144" t="str">
        <f>INDEX('Column Names'!BL1:BL7,'Economy Names'!$K$1,1)</f>
        <v>Ease of Resolving Insolvency RANK</v>
      </c>
      <c r="EH12" s="155"/>
      <c r="EI12" s="155" t="s">
        <v>1901</v>
      </c>
      <c r="EJ12" s="155"/>
      <c r="EK12" s="141" t="str">
        <f>INDEX('Column Names'!C1:C7,'Economy Names'!$K$1,1)</f>
        <v xml:space="preserve">Rank as of Current Data </v>
      </c>
      <c r="EL12" s="153" t="str">
        <f>INDEX('Column Names'!D1:D7,'Economy Names'!$K$1,1)</f>
        <v>Overall ease of doing business score as of current data (0-100)</v>
      </c>
      <c r="EM12" s="63" t="s">
        <v>1978</v>
      </c>
      <c r="EN12" s="138" t="s">
        <v>1979</v>
      </c>
      <c r="EO12" s="131" t="s">
        <v>1838</v>
      </c>
      <c r="EP12" s="131" t="s">
        <v>1839</v>
      </c>
      <c r="EQ12" s="131" t="s">
        <v>1839</v>
      </c>
      <c r="ES12" s="131" t="s">
        <v>1867</v>
      </c>
    </row>
    <row r="13" spans="1:149" ht="14.45" customHeight="1" x14ac:dyDescent="0.25">
      <c r="A13" s="64" t="s">
        <v>29</v>
      </c>
      <c r="B13" s="156" t="str">
        <f>INDEX('Economy Names'!$A$2:$H$213,'Economy Names'!L2,'Economy Names'!$K$1)</f>
        <v>Afghanistan</v>
      </c>
      <c r="C13" s="65">
        <v>4</v>
      </c>
      <c r="D13" s="66">
        <f>(IF(C13=-1,0,(IF(C13&gt;C$4,0,IF(C13&lt;C$3,1,((C$4-C13)/C$5))))))*100</f>
        <v>82.35294117647058</v>
      </c>
      <c r="E13" s="65">
        <v>8</v>
      </c>
      <c r="F13" s="66">
        <f>(IF(E13=-1,0,(IF(E13&gt;E$4,0,IF(E13&lt;E$3,1,((E$4-E13)/E$5))))))*100</f>
        <v>92.462311557788951</v>
      </c>
      <c r="G13" s="67">
        <v>6.8138079237087599</v>
      </c>
      <c r="H13" s="66">
        <f>(IF(G13=-1,0,(IF(G13&gt;G$4,0,IF(G13&lt;G$3,1,((G$4-G13)/G$5))))))*100</f>
        <v>96.593096038145617</v>
      </c>
      <c r="I13" s="65">
        <v>5</v>
      </c>
      <c r="J13" s="66">
        <f>(IF(I13=-1,0,(IF(I13&gt;I$4,0,IF(I13&lt;I$3,1,((I$4-I13)/I$5))))))*100</f>
        <v>76.470588235294116</v>
      </c>
      <c r="K13" s="65">
        <v>9</v>
      </c>
      <c r="L13" s="66">
        <f>(IF(K13=-1,0,(IF(K13&gt;K$4,0,IF(K13&lt;K$3,1,((K$4-K13)/K$5))))))*100</f>
        <v>91.457286432160799</v>
      </c>
      <c r="M13" s="67">
        <v>6.8138079237087599</v>
      </c>
      <c r="N13" s="68">
        <f>(IF(M13=-1,0,(IF(M13&gt;M$4,0,IF(M13&lt;M$3,1,((M$4-M13)/M$5))))))*100</f>
        <v>96.593096038145617</v>
      </c>
      <c r="O13" s="67">
        <v>0</v>
      </c>
      <c r="P13" s="66">
        <f>(IF(O13=-1,0,(IF(O13&gt;O$4,0,IF(O13&lt;O$3,1,((O$4-O13)/O$5))))))*100</f>
        <v>100</v>
      </c>
      <c r="Q13" s="68">
        <f>25%*P13+12.5%*D13+12.5%*F13+12.5%*H13+12.5%*J13+12.5%*L13+12.5%*N13</f>
        <v>91.991164934750714</v>
      </c>
      <c r="R13" s="78">
        <f>+Q13</f>
        <v>91.991164934750714</v>
      </c>
      <c r="S13" s="115">
        <f>+ROUND(Q13,1)</f>
        <v>92</v>
      </c>
      <c r="T13" s="69">
        <f>RANK(R13,R$13:R$224)</f>
        <v>52</v>
      </c>
      <c r="U13" s="70">
        <v>13</v>
      </c>
      <c r="V13" s="66">
        <f>(IF(U13=-1,0,(IF(U13&gt;U$4,0,IF(U13&lt;U$3,1,((U$4-U13)/U$5))))))*100</f>
        <v>68</v>
      </c>
      <c r="W13" s="70">
        <v>199</v>
      </c>
      <c r="X13" s="66">
        <f>(IF(W13=-1,0,(IF(W13&gt;W$4,0,IF(W13&lt;W$3,1,((W$4-W13)/W$5))))))*100</f>
        <v>50.144092219020173</v>
      </c>
      <c r="Y13" s="71">
        <v>75.611787175861807</v>
      </c>
      <c r="Z13" s="68">
        <f>(IF(Y13=-1,0,(IF(Y13&gt;Y$4,0,IF(Y13&lt;Y$3,1,((Y$4-Y13)/Y$5))))))*100</f>
        <v>0</v>
      </c>
      <c r="AA13" s="70">
        <v>3</v>
      </c>
      <c r="AB13" s="66">
        <f>IF(AA13="No Practice", 0, AA13/15*100)</f>
        <v>20</v>
      </c>
      <c r="AC13" s="68">
        <f>AVERAGE(V13,X13,Z13,AB13)</f>
        <v>34.536023054755042</v>
      </c>
      <c r="AD13" s="68">
        <f>+AC13</f>
        <v>34.536023054755042</v>
      </c>
      <c r="AE13" s="115">
        <f>+ROUND(AC13,1)</f>
        <v>34.5</v>
      </c>
      <c r="AF13" s="72">
        <f>RANK(AD13,AD$13:AD$224)</f>
        <v>183</v>
      </c>
      <c r="AG13" s="70">
        <v>6</v>
      </c>
      <c r="AH13" s="66">
        <f>(IF(AG13=-1,0,(IF(AG13&gt;AG$4,0,IF(AG13&lt;AG$3,1,((AG$4-AG13)/AG$5))))))*100</f>
        <v>50</v>
      </c>
      <c r="AI13" s="70">
        <v>114</v>
      </c>
      <c r="AJ13" s="66">
        <f>(IF(AI13=-1,0,(IF(AI13&gt;AI$4,0,IF(AI13&lt;AI$3,1,((AI$4-AI13)/AI$5))))))*100</f>
        <v>58.260869565217391</v>
      </c>
      <c r="AK13" s="71">
        <v>2546.3569057365999</v>
      </c>
      <c r="AL13" s="66">
        <f>(IF(AK13=-1,0,(IF(AK13&gt;AK$4,0,IF(AK13&lt;AK$3,1,((AK$4-AK13)/AK$5))))))*100</f>
        <v>68.563494990906165</v>
      </c>
      <c r="AM13" s="70">
        <v>0</v>
      </c>
      <c r="AN13" s="66">
        <f>+IF(AM13="No Practice",0,AM13/8)*100</f>
        <v>0</v>
      </c>
      <c r="AO13" s="74">
        <f>AVERAGE(AH13,AJ13,AL13,AN13)</f>
        <v>44.206091139030889</v>
      </c>
      <c r="AP13" s="68">
        <f>+AO13</f>
        <v>44.206091139030889</v>
      </c>
      <c r="AQ13" s="115">
        <f>+ROUND(AO13,1)</f>
        <v>44.2</v>
      </c>
      <c r="AR13" s="69">
        <f>RANK(AP13,AP$13:AP$224)</f>
        <v>173</v>
      </c>
      <c r="AS13" s="75">
        <v>9</v>
      </c>
      <c r="AT13" s="66">
        <f>(IF(AS13=-1,0,(IF(AS13&gt;AS$4,0,IF(AS13&lt;AS$3,1,((AS$4-AS13)/AS$5))))))*100</f>
        <v>33.333333333333329</v>
      </c>
      <c r="AU13" s="75">
        <v>250</v>
      </c>
      <c r="AV13" s="66">
        <f>(IF(AU13=-1,0,(IF(AU13&gt;AU$4,0,IF(AU13&lt;AU$3,1,((AU$4-AU13)/AU$5))))))*100</f>
        <v>0</v>
      </c>
      <c r="AW13" s="75">
        <v>5</v>
      </c>
      <c r="AX13" s="68">
        <f>(IF(AW13=-1,0,(IF(AW13&gt;AW$4,0,IF(AW13&lt;AW$3,1,((AW$4-AW13)/AW$5))))))*100</f>
        <v>66.666666666666657</v>
      </c>
      <c r="AY13" s="75">
        <v>3</v>
      </c>
      <c r="AZ13" s="66">
        <f>+IF(AY13="No Practice",0,AY13/30)*100</f>
        <v>10</v>
      </c>
      <c r="BA13" s="76">
        <f>AVERAGE(AT13,AV13,AX13,AZ13)</f>
        <v>27.499999999999996</v>
      </c>
      <c r="BB13" s="68">
        <f>+BA13</f>
        <v>27.499999999999996</v>
      </c>
      <c r="BC13" s="115">
        <f>+ROUND(BA13,1)</f>
        <v>27.5</v>
      </c>
      <c r="BD13" s="69">
        <f>RANK(BB13,BB$13:BB$224)</f>
        <v>186</v>
      </c>
      <c r="BE13" s="73">
        <v>0</v>
      </c>
      <c r="BF13" s="73">
        <v>10</v>
      </c>
      <c r="BG13" s="77">
        <f>+SUM(BE13,BF13)</f>
        <v>10</v>
      </c>
      <c r="BH13" s="76">
        <f>(IF(BG13=-1,0,(IF(BG13&lt;BG$4,0,IF(BG13&gt;BG$3,1,((-BG$4+BG13)/BG$5))))))*100</f>
        <v>50</v>
      </c>
      <c r="BI13" s="119">
        <f>+BH13</f>
        <v>50</v>
      </c>
      <c r="BJ13" s="115">
        <f>ROUND(BH13,1)</f>
        <v>50</v>
      </c>
      <c r="BK13" s="69">
        <f>RANK(BI13,BI$13:BI$224)</f>
        <v>104</v>
      </c>
      <c r="BL13" s="73">
        <v>8</v>
      </c>
      <c r="BM13" s="68">
        <f>(IF(BL13=-1,0,(IF(BL13&lt;BL$4,0,IF(BL13&gt;BL$3,1,((-BL$4+BL13)/BL$5))))))*100</f>
        <v>80</v>
      </c>
      <c r="BN13" s="73">
        <v>1</v>
      </c>
      <c r="BO13" s="68">
        <f>(IF(BN13=-1,0,(IF(BN13&lt;BN$4,0,IF(BN13&gt;BN$3,1,((-BN$4+BN13)/BN$5))))))*100</f>
        <v>10</v>
      </c>
      <c r="BP13" s="73">
        <v>9</v>
      </c>
      <c r="BQ13" s="68">
        <f>(IF(BP13=-1,0,(IF(BP13&lt;BP$4,0,IF(BP13&gt;BP$3,1,((-BP$4+BP13)/BP$5))))))*100</f>
        <v>90</v>
      </c>
      <c r="BR13" s="73">
        <v>0</v>
      </c>
      <c r="BS13" s="78">
        <f>(IF(BR13=-1,0,(IF(BR13&lt;BR$4,0,IF(BR13&gt;BR$3,1,((-BR$4+BR13)/BR$5))))))*100</f>
        <v>0</v>
      </c>
      <c r="BT13" s="73">
        <v>0</v>
      </c>
      <c r="BU13" s="68">
        <f>(IF(BT13=-1,0,(IF(BT13&lt;BT$4,0,IF(BT13&gt;BT$3,1,((-BT$4+BT13)/BT$5))))))*100</f>
        <v>0</v>
      </c>
      <c r="BV13" s="73">
        <v>0</v>
      </c>
      <c r="BW13" s="66">
        <f>(IF(BV13=-1,0,(IF(BV13&lt;BV$4,0,IF(BV13&gt;BV$3,1,((-BV$4+BV13)/BV$5))))))*100</f>
        <v>0</v>
      </c>
      <c r="BX13" s="77">
        <f>+SUM(BN13,BL13,BP13,BR13,BT13,BV13)</f>
        <v>18</v>
      </c>
      <c r="BY13" s="80">
        <f>(IF(BX13=-1,0,(IF(BX13&lt;BX$4,0,IF(BX13&gt;BX$3,1,((-BX$4+BX13)/BX$5))))))*100</f>
        <v>36</v>
      </c>
      <c r="BZ13" s="78">
        <f>+BY13</f>
        <v>36</v>
      </c>
      <c r="CA13" s="115">
        <f>+ROUND(BY13,1)</f>
        <v>36</v>
      </c>
      <c r="CB13" s="72">
        <f>RANK(BZ13,BZ$13:BZ$224)</f>
        <v>140</v>
      </c>
      <c r="CC13" s="73">
        <v>19</v>
      </c>
      <c r="CD13" s="68">
        <f>(IF(CC13=-1,0,(IF(CC13&gt;CC$4,0,IF(CC13&lt;CC$3,1,((CC$4-CC13)/CC$5))))))*100</f>
        <v>73.333333333333329</v>
      </c>
      <c r="CE13" s="73">
        <v>270</v>
      </c>
      <c r="CF13" s="66">
        <f>(IF(CE13=-1,0,(IF(CE13&gt;CE$4,0,IF(CE13&lt;CE$3,1,((CE$4-CE13)/CE$5))))))*100</f>
        <v>65.842349304482227</v>
      </c>
      <c r="CG13" s="73">
        <v>71.434226182037506</v>
      </c>
      <c r="CH13" s="66">
        <f>(IF(CG13=-1,0,(IF(CG13&gt;CG$4,0,IF(CG13&lt;CG$3,1,((CG$4-CG13)/CG$5)^$CH$3)))))*100</f>
        <v>29.458358261306923</v>
      </c>
      <c r="CI13" s="73" t="s">
        <v>1976</v>
      </c>
      <c r="CJ13" s="78" t="str">
        <f>IF(CI13="NO VAT","No VAT",(IF(CI13="NO REFUND",0,(IF(CI13&gt;CI$5,0,IF(CI13&lt;CI$3,1,((CI$5-CI13)/CI$5))))))*100)</f>
        <v>No VAT</v>
      </c>
      <c r="CK13" s="73" t="s">
        <v>1976</v>
      </c>
      <c r="CL13" s="68" t="str">
        <f>IF(CK13="NO VAT","No VAT",(IF(CK13="NO REFUND",0,(IF(CK13&gt;CK$4,0,IF(CK13&lt;CK$3,1,((CK$4-CK13)/CK$5))))))*100)</f>
        <v>No VAT</v>
      </c>
      <c r="CM13" s="73">
        <v>111</v>
      </c>
      <c r="CN13" s="68">
        <f>IF(CM13="NO CIT","No CIT",IF(CM13&gt;CM$4,0,IF(CM13&lt;CM$3,1,((CM$4-CM13)/CM$5)))*100)</f>
        <v>0</v>
      </c>
      <c r="CO13" s="73">
        <v>33.142857142857103</v>
      </c>
      <c r="CP13" s="66">
        <f>IF(CO13="NO CIT","No CIT",IF(CO13&gt;CO$4,0,IF(CO13&lt;CO$3,1,((CO$5-CO13)/CO$5)))*100)</f>
        <v>0</v>
      </c>
      <c r="CQ13" s="157">
        <f>IF(OR(ISNUMBER(CJ13),ISNUMBER(CL13),ISNUMBER(CN13),ISNUMBER(CP13)),AVERAGE(CJ13,CL13,CN13,CP13),"")</f>
        <v>0</v>
      </c>
      <c r="CR13" s="128">
        <f>AVERAGE(CD13,CF13,CH13,CQ13)</f>
        <v>42.15851022478062</v>
      </c>
      <c r="CS13" s="78">
        <f>+CR13</f>
        <v>42.15851022478062</v>
      </c>
      <c r="CT13" s="115">
        <f>ROUND(CR13,1)</f>
        <v>42.2</v>
      </c>
      <c r="CU13" s="69">
        <f>RANK(CS13,CS$13:CS$224)</f>
        <v>178</v>
      </c>
      <c r="CV13" s="73">
        <v>48</v>
      </c>
      <c r="CW13" s="68">
        <f>(IF(CV13=-1,0,(IF(CV13&gt;CV$4,0,IF(CV13&lt;CV$3,1,((CV$4-CV13)/CV$5))))))*100</f>
        <v>70.440251572327043</v>
      </c>
      <c r="CX13" s="73">
        <v>228</v>
      </c>
      <c r="CY13" s="68">
        <f>(IF(CX13=-1,0,(IF(CX13&gt;CX$4,0,IF(CX13&lt;CX$3,1,((CX$4-CX13)/CX$5))))))*100</f>
        <v>0</v>
      </c>
      <c r="CZ13" s="73">
        <v>452.777777777778</v>
      </c>
      <c r="DA13" s="68">
        <f>(IF(CZ13=-1,0,(IF(CZ13&gt;CZ$4,0,IF(CZ13&lt;CZ$3,1,((CZ$4-CZ13)/CZ$5))))))*100</f>
        <v>57.285115303983204</v>
      </c>
      <c r="DB13" s="73">
        <v>344.444444444444</v>
      </c>
      <c r="DC13" s="68">
        <f>(IF(DB13=-1,0,(IF(DB13&gt;DB$4,0,IF(DB13&lt;DB$3,1,((DB$4-DB13)/DB$5))))))*100</f>
        <v>13.888888888889001</v>
      </c>
      <c r="DD13" s="73">
        <v>96</v>
      </c>
      <c r="DE13" s="68">
        <f>(IF(DD13=-1,0,(IF(DD13&gt;DD$4,0,IF(DD13&lt;DD$3,1,((DD$4-DD13)/DD$5))))))*100</f>
        <v>65.949820788530474</v>
      </c>
      <c r="DF13" s="73">
        <v>324</v>
      </c>
      <c r="DG13" s="68">
        <f>(IF(DF13=-1,0,(IF(DF13&gt;DF$4,0,IF(DF13&lt;DF$3,1,((DF$4-DF13)/DF$5))))))*100</f>
        <v>0</v>
      </c>
      <c r="DH13" s="73">
        <v>750</v>
      </c>
      <c r="DI13" s="68">
        <f>(IF(DH13=-1,0,(IF(DH13&gt;DH$4,0,IF(DH13&lt;DH$3,1,((DH$4-DH13)/DH$5))))))*100</f>
        <v>37.5</v>
      </c>
      <c r="DJ13" s="73">
        <v>900</v>
      </c>
      <c r="DK13" s="66">
        <f>(IF(DJ13=-1,0,(IF(DJ13&gt;DJ$4,0,IF(DJ13&lt;DJ$3,1,((DJ$4-DJ13)/DJ$5))))))*100</f>
        <v>0</v>
      </c>
      <c r="DL13" s="78">
        <f>AVERAGE(CW13,CY13,DA13,DC13,DE13,DG13,DI13,DK13)</f>
        <v>30.633009569216217</v>
      </c>
      <c r="DM13" s="78">
        <f>+DL13</f>
        <v>30.633009569216217</v>
      </c>
      <c r="DN13" s="115">
        <f>ROUND(DL13,1)</f>
        <v>30.6</v>
      </c>
      <c r="DO13" s="69">
        <f>RANK(DM13,DM$13:DM$224)</f>
        <v>177</v>
      </c>
      <c r="DP13" s="67">
        <v>1642</v>
      </c>
      <c r="DQ13" s="66">
        <f>(IF(DP13=-1,0,(IF(DP13&gt;DP$4,0,IF(DP13&lt;DP$3,1,((DP$4-DP13)/DP$5))))))*100</f>
        <v>0</v>
      </c>
      <c r="DR13" s="67">
        <v>29</v>
      </c>
      <c r="DS13" s="66">
        <f>(IF(DR13=-1,0,(IF(DR13&gt;DR$4,0,IF(DR13&lt;DR$3,1,((DR$4-DR13)/DR$5))))))*100</f>
        <v>67.491563554555682</v>
      </c>
      <c r="DT13" s="67">
        <v>5</v>
      </c>
      <c r="DU13" s="66">
        <f>DT13/18*100</f>
        <v>27.777777777777779</v>
      </c>
      <c r="DV13" s="78">
        <f>AVERAGE(DU13,DQ13,DS13)</f>
        <v>31.756447110777817</v>
      </c>
      <c r="DW13" s="78">
        <f>+DV13</f>
        <v>31.756447110777817</v>
      </c>
      <c r="DX13" s="115">
        <f>ROUND(DV13,1)</f>
        <v>31.8</v>
      </c>
      <c r="DY13" s="69">
        <f>RANK(DW13,DW$13:DW$224)</f>
        <v>181</v>
      </c>
      <c r="DZ13" s="67">
        <v>26.696668637135101</v>
      </c>
      <c r="EA13" s="68">
        <f>(IF(DZ13=-1,0,(IF(DZ13&lt;DZ$4,0,IF(DZ13&gt;DZ$3,1,((-DZ$4+DZ13)/DZ$5))))))*100</f>
        <v>28.736995303697633</v>
      </c>
      <c r="EB13" s="67">
        <v>12</v>
      </c>
      <c r="EC13" s="66">
        <f>(IF(EB13=-1,0,(IF(EB13&lt;EB$4,0,IF(EB13&gt;EB$3,1,((-EB$4+EB13)/EB$5))))))*100</f>
        <v>75</v>
      </c>
      <c r="ED13" s="68">
        <f>AVERAGE(EA13,EC13)</f>
        <v>51.868497651848813</v>
      </c>
      <c r="EE13" s="78">
        <f>+ED13</f>
        <v>51.868497651848813</v>
      </c>
      <c r="EF13" s="115">
        <f>ROUND(ED13,1)</f>
        <v>51.9</v>
      </c>
      <c r="EG13" s="69">
        <f>RANK(EE13,EE$13:EE$224)</f>
        <v>76</v>
      </c>
      <c r="EH13" s="81"/>
      <c r="EI13" s="82"/>
      <c r="EJ13" s="81"/>
      <c r="EK13" s="83">
        <f>RANK(EN13,EN$13:EN$224)</f>
        <v>173</v>
      </c>
      <c r="EL13" s="134">
        <f>ROUND(EM13,1)</f>
        <v>44.1</v>
      </c>
      <c r="EM13" s="158">
        <f>AVERAGE(Q13,AC13,BA13,BH13,BY13,CR13,DL13,DV13,ED13,AO13)</f>
        <v>44.064974368516012</v>
      </c>
      <c r="EN13" s="139">
        <f>AVERAGE(Q13,AC13,BA13,BH13,BY13,CR13,DL13,DV13,ED13,AO13)</f>
        <v>44.064974368516012</v>
      </c>
      <c r="EO13" s="84"/>
      <c r="EP13" s="85"/>
      <c r="EQ13" s="46"/>
    </row>
    <row r="14" spans="1:149" ht="14.45" customHeight="1" x14ac:dyDescent="0.25">
      <c r="A14" s="64" t="s">
        <v>30</v>
      </c>
      <c r="B14" s="156" t="str">
        <f>INDEX('Economy Names'!$A$2:$H$213,'Economy Names'!L3,'Economy Names'!$K$1)</f>
        <v>Albania</v>
      </c>
      <c r="C14" s="65">
        <v>5</v>
      </c>
      <c r="D14" s="66">
        <f>(IF(C14=-1,0,(IF(C14&gt;C$4,0,IF(C14&lt;C$3,1,((C$4-C14)/C$5))))))*100</f>
        <v>76.470588235294116</v>
      </c>
      <c r="E14" s="65">
        <v>4.5</v>
      </c>
      <c r="F14" s="66">
        <f>(IF(E14=-1,0,(IF(E14&gt;E$4,0,IF(E14&lt;E$3,1,((E$4-E14)/E$5))))))*100</f>
        <v>95.979899497487438</v>
      </c>
      <c r="G14" s="67">
        <v>10.8282526648415</v>
      </c>
      <c r="H14" s="66">
        <f>(IF(G14=-1,0,(IF(G14&gt;G$4,0,IF(G14&lt;G$3,1,((G$4-G14)/G$5))))))*100</f>
        <v>94.58587366757925</v>
      </c>
      <c r="I14" s="65">
        <v>5</v>
      </c>
      <c r="J14" s="66">
        <f>(IF(I14=-1,0,(IF(I14&gt;I$4,0,IF(I14&lt;I$3,1,((I$4-I14)/I$5))))))*100</f>
        <v>76.470588235294116</v>
      </c>
      <c r="K14" s="65">
        <v>4.5</v>
      </c>
      <c r="L14" s="66">
        <f>(IF(K14=-1,0,(IF(K14&gt;K$4,0,IF(K14&lt;K$3,1,((K$4-K14)/K$5))))))*100</f>
        <v>95.979899497487438</v>
      </c>
      <c r="M14" s="67">
        <v>10.8282526648415</v>
      </c>
      <c r="N14" s="68">
        <f>(IF(M14=-1,0,(IF(M14&gt;M$4,0,IF(M14&lt;M$3,1,((M$4-M14)/M$5))))))*100</f>
        <v>94.58587366757925</v>
      </c>
      <c r="O14" s="67">
        <v>0</v>
      </c>
      <c r="P14" s="66">
        <f>(IF(O14=-1,0,(IF(O14&gt;O$4,0,IF(O14&lt;O$3,1,((O$4-O14)/O$5))))))*100</f>
        <v>100</v>
      </c>
      <c r="Q14" s="68">
        <f>25%*P14+12.5%*D14+12.5%*F14+12.5%*H14+12.5%*J14+12.5%*L14+12.5%*N14</f>
        <v>91.759090350090204</v>
      </c>
      <c r="R14" s="78">
        <f>+Q14</f>
        <v>91.759090350090204</v>
      </c>
      <c r="S14" s="115">
        <f>+ROUND(Q14,1)</f>
        <v>91.8</v>
      </c>
      <c r="T14" s="69">
        <f>RANK(R14,R$13:R$224)</f>
        <v>53</v>
      </c>
      <c r="U14" s="70">
        <v>19</v>
      </c>
      <c r="V14" s="66">
        <f>(IF(U14=-1,0,(IF(U14&gt;U$4,0,IF(U14&lt;U$3,1,((U$4-U14)/U$5))))))*100</f>
        <v>44</v>
      </c>
      <c r="W14" s="70">
        <v>324</v>
      </c>
      <c r="X14" s="66">
        <f>(IF(W14=-1,0,(IF(W14&gt;W$4,0,IF(W14&lt;W$3,1,((W$4-W14)/W$5))))))*100</f>
        <v>14.121037463976945</v>
      </c>
      <c r="Y14" s="71">
        <v>6.8158176079728499</v>
      </c>
      <c r="Z14" s="68">
        <f>(IF(Y14=-1,0,(IF(Y14&gt;Y$4,0,IF(Y14&lt;Y$3,1,((Y$4-Y14)/Y$5))))))*100</f>
        <v>65.920911960135754</v>
      </c>
      <c r="AA14" s="70">
        <v>13</v>
      </c>
      <c r="AB14" s="66">
        <f>IF(AA14="No Practice", 0, AA14/15*100)</f>
        <v>86.666666666666671</v>
      </c>
      <c r="AC14" s="68">
        <f>AVERAGE(V14,X14,Z14,AB14)</f>
        <v>52.677154022694843</v>
      </c>
      <c r="AD14" s="68">
        <f>+AC14</f>
        <v>52.677154022694843</v>
      </c>
      <c r="AE14" s="115">
        <f>+ROUND(AC14,1)</f>
        <v>52.7</v>
      </c>
      <c r="AF14" s="72">
        <f>RANK(AD14,AD$13:AD$224)</f>
        <v>166</v>
      </c>
      <c r="AG14" s="70">
        <v>6</v>
      </c>
      <c r="AH14" s="66">
        <f>(IF(AG14=-1,0,(IF(AG14&gt;AG$4,0,IF(AG14&lt;AG$3,1,((AG$4-AG14)/AG$5))))))*100</f>
        <v>50</v>
      </c>
      <c r="AI14" s="70">
        <v>71</v>
      </c>
      <c r="AJ14" s="66">
        <f>(IF(AI14=-1,0,(IF(AI14&gt;AI$4,0,IF(AI14&lt;AI$3,1,((AI$4-AI14)/AI$5))))))*100</f>
        <v>76.956521739130437</v>
      </c>
      <c r="AK14" s="71">
        <v>448.64201323347203</v>
      </c>
      <c r="AL14" s="66">
        <f>(IF(AK14=-1,0,(IF(AK14&gt;AK$4,0,IF(AK14&lt;AK$3,1,((AK$4-AK14)/AK$5))))))*100</f>
        <v>94.461209713167008</v>
      </c>
      <c r="AM14" s="70">
        <v>5</v>
      </c>
      <c r="AN14" s="66">
        <f>+IF(AM14="No Practice",0,AM14/8)*100</f>
        <v>62.5</v>
      </c>
      <c r="AO14" s="74">
        <f>AVERAGE(AH14,AJ14,AL14,AN14)</f>
        <v>70.979432863074365</v>
      </c>
      <c r="AP14" s="68">
        <f>+AO14</f>
        <v>70.979432863074365</v>
      </c>
      <c r="AQ14" s="115">
        <f>+ROUND(AO14,1)</f>
        <v>71</v>
      </c>
      <c r="AR14" s="69">
        <f>RANK(AP14,AP$13:AP$224)</f>
        <v>107</v>
      </c>
      <c r="AS14" s="75">
        <v>5</v>
      </c>
      <c r="AT14" s="66">
        <f>(IF(AS14=-1,0,(IF(AS14&gt;AS$4,0,IF(AS14&lt;AS$3,1,((AS$4-AS14)/AS$5))))))*100</f>
        <v>66.666666666666657</v>
      </c>
      <c r="AU14" s="75">
        <v>19</v>
      </c>
      <c r="AV14" s="66">
        <f>(IF(AU14=-1,0,(IF(AU14&gt;AU$4,0,IF(AU14&lt;AU$3,1,((AU$4-AU14)/AU$5))))))*100</f>
        <v>91.387559808612437</v>
      </c>
      <c r="AW14" s="75">
        <v>8.9316409309580695</v>
      </c>
      <c r="AX14" s="68">
        <f>(IF(AW14=-1,0,(IF(AW14&gt;AW$4,0,IF(AW14&lt;AW$3,1,((AW$4-AW14)/AW$5))))))*100</f>
        <v>40.455727126946201</v>
      </c>
      <c r="AY14" s="75">
        <v>16.5</v>
      </c>
      <c r="AZ14" s="66">
        <f>+IF(AY14="No Practice",0,AY14/30)*100</f>
        <v>55.000000000000007</v>
      </c>
      <c r="BA14" s="76">
        <f>AVERAGE(AT14,AV14,AX14,AZ14)</f>
        <v>63.377488400556331</v>
      </c>
      <c r="BB14" s="68">
        <f>+BA14</f>
        <v>63.377488400556331</v>
      </c>
      <c r="BC14" s="115">
        <f>+ROUND(BA14,1)</f>
        <v>63.4</v>
      </c>
      <c r="BD14" s="69">
        <f>RANK(BB14,BB$13:BB$224)</f>
        <v>98</v>
      </c>
      <c r="BE14" s="73">
        <v>6</v>
      </c>
      <c r="BF14" s="73">
        <v>8</v>
      </c>
      <c r="BG14" s="77">
        <f>+SUM(BE14,BF14)</f>
        <v>14</v>
      </c>
      <c r="BH14" s="76">
        <f>(IF(BG14=-1,0,(IF(BG14&lt;BG$4,0,IF(BG14&gt;BG$3,1,((-BG$4+BG14)/BG$5))))))*100</f>
        <v>70</v>
      </c>
      <c r="BI14" s="119">
        <f>+BH14</f>
        <v>70</v>
      </c>
      <c r="BJ14" s="115">
        <f>ROUND(BH14,1)</f>
        <v>70</v>
      </c>
      <c r="BK14" s="69">
        <f>RANK(BI14,BI$13:BI$224)</f>
        <v>48</v>
      </c>
      <c r="BL14" s="73">
        <v>9</v>
      </c>
      <c r="BM14" s="68">
        <f>(IF(BL14=-1,0,(IF(BL14&lt;BL$4,0,IF(BL14&gt;BL$3,1,((-BL$4+BL14)/BL$5))))))*100</f>
        <v>90</v>
      </c>
      <c r="BN14" s="73">
        <v>7</v>
      </c>
      <c r="BO14" s="68">
        <f>(IF(BN14=-1,0,(IF(BN14&lt;BN$4,0,IF(BN14&gt;BN$3,1,((-BN$4+BN14)/BN$5))))))*100</f>
        <v>70</v>
      </c>
      <c r="BP14" s="73">
        <v>7</v>
      </c>
      <c r="BQ14" s="68">
        <f>(IF(BP14=-1,0,(IF(BP14&lt;BP$4,0,IF(BP14&gt;BP$3,1,((-BP$4+BP14)/BP$5))))))*100</f>
        <v>70</v>
      </c>
      <c r="BR14" s="73">
        <v>0</v>
      </c>
      <c r="BS14" s="78">
        <f>(IF(BR14=-1,0,(IF(BR14&lt;BR$4,0,IF(BR14&gt;BR$3,1,((-BR$4+BR14)/BR$5))))))*100</f>
        <v>0</v>
      </c>
      <c r="BT14" s="73">
        <v>0</v>
      </c>
      <c r="BU14" s="68">
        <f>(IF(BT14=-1,0,(IF(BT14&lt;BT$4,0,IF(BT14&gt;BT$3,1,((-BT$4+BT14)/BT$5))))))*100</f>
        <v>0</v>
      </c>
      <c r="BV14" s="73">
        <v>0</v>
      </c>
      <c r="BW14" s="66">
        <f>(IF(BV14=-1,0,(IF(BV14&lt;BV$4,0,IF(BV14&gt;BV$3,1,((-BV$4+BV14)/BV$5))))))*100</f>
        <v>0</v>
      </c>
      <c r="BX14" s="77">
        <f>+SUM(BN14,BL14,BP14,BR14,BT14,BV14)</f>
        <v>23</v>
      </c>
      <c r="BY14" s="80">
        <f>(IF(BX14=-1,0,(IF(BX14&lt;BX$4,0,IF(BX14&gt;BX$3,1,((-BX$4+BX14)/BX$5))))))*100</f>
        <v>46</v>
      </c>
      <c r="BZ14" s="78">
        <f>+BY14</f>
        <v>46</v>
      </c>
      <c r="CA14" s="115">
        <f>+ROUND(BY14,1)</f>
        <v>46</v>
      </c>
      <c r="CB14" s="72">
        <f>RANK(BZ14,BZ$13:BZ$224)</f>
        <v>111</v>
      </c>
      <c r="CC14" s="73">
        <v>35</v>
      </c>
      <c r="CD14" s="68">
        <f>(IF(CC14=-1,0,(IF(CC14&gt;CC$4,0,IF(CC14&lt;CC$3,1,((CC$4-CC14)/CC$5))))))*100</f>
        <v>46.666666666666664</v>
      </c>
      <c r="CE14" s="73">
        <v>252</v>
      </c>
      <c r="CF14" s="66">
        <f>(IF(CE14=-1,0,(IF(CE14&gt;CE$4,0,IF(CE14&lt;CE$3,1,((CE$4-CE14)/CE$5))))))*100</f>
        <v>68.624420401854707</v>
      </c>
      <c r="CG14" s="73">
        <v>36.599662289946203</v>
      </c>
      <c r="CH14" s="66">
        <f>(IF(CG14=-1,0,(IF(CG14&gt;CG$4,0,IF(CG14&lt;CG$3,1,((CG$4-CG14)/CG$5)^$CH$3)))))*100</f>
        <v>85.208377887439497</v>
      </c>
      <c r="CI14" s="73">
        <v>9</v>
      </c>
      <c r="CJ14" s="78">
        <f>IF(CI14="NO VAT","No VAT",(IF(CI14="NO REFUND",0,(IF(CI14&gt;CI$5,0,IF(CI14&lt;CI$3,1,((CI$5-CI14)/CI$5))))))*100)</f>
        <v>82</v>
      </c>
      <c r="CK14" s="73">
        <v>37.023809523809497</v>
      </c>
      <c r="CL14" s="68">
        <f>IF(CK14="NO VAT","No VAT",(IF(CK14="NO REFUND",0,(IF(CK14&gt;CK$4,0,IF(CK14&lt;CK$3,1,((CK$4-CK14)/CK$5))))))*100)</f>
        <v>34.703070417356187</v>
      </c>
      <c r="CM14" s="73">
        <v>18</v>
      </c>
      <c r="CN14" s="68">
        <f>IF(CM14="NO CIT","No CIT",IF(CM14&gt;CM$4,0,IF(CM14&lt;CM$3,1,((CM$4-CM14)/CM$5)))*100)</f>
        <v>69.724770642201833</v>
      </c>
      <c r="CO14" s="73">
        <v>14.714285714285699</v>
      </c>
      <c r="CP14" s="66">
        <f>IF(CO14="NO CIT","No CIT",IF(CO14&gt;CO$4,0,IF(CO14&lt;CO$3,1,((CO$5-CO14)/CO$5)))*100)</f>
        <v>54.017857142857181</v>
      </c>
      <c r="CQ14" s="157">
        <f>IF(OR(ISNUMBER(CJ14),ISNUMBER(CL14),ISNUMBER(CN14),ISNUMBER(CP14)),AVERAGE(CJ14,CL14,CN14,CP14),"")</f>
        <v>60.1114245506038</v>
      </c>
      <c r="CR14" s="128">
        <f>AVERAGE(CD14,CF14,CH14,CQ14)</f>
        <v>65.152722376641165</v>
      </c>
      <c r="CS14" s="78">
        <f>+CR14</f>
        <v>65.152722376641165</v>
      </c>
      <c r="CT14" s="115">
        <f>ROUND(CR14,1)</f>
        <v>65.2</v>
      </c>
      <c r="CU14" s="69">
        <f>RANK(CS14,CS$13:CS$224)</f>
        <v>123</v>
      </c>
      <c r="CV14" s="73">
        <v>9</v>
      </c>
      <c r="CW14" s="68">
        <f>(IF(CV14=-1,0,(IF(CV14&gt;CV$4,0,IF(CV14&lt;CV$3,1,((CV$4-CV14)/CV$5))))))*100</f>
        <v>94.968553459119505</v>
      </c>
      <c r="CX14" s="73">
        <v>6</v>
      </c>
      <c r="CY14" s="68">
        <f>(IF(CX14=-1,0,(IF(CX14&gt;CX$4,0,IF(CX14&lt;CX$3,1,((CX$4-CX14)/CX$5))))))*100</f>
        <v>97.041420118343197</v>
      </c>
      <c r="CZ14" s="73">
        <v>54.67</v>
      </c>
      <c r="DA14" s="68">
        <f>(IF(CZ14=-1,0,(IF(CZ14&gt;CZ$4,0,IF(CZ14&lt;CZ$3,1,((CZ$4-CZ14)/CZ$5))))))*100</f>
        <v>94.842452830188677</v>
      </c>
      <c r="DB14" s="73">
        <v>10</v>
      </c>
      <c r="DC14" s="68">
        <f>(IF(DB14=-1,0,(IF(DB14&gt;DB$4,0,IF(DB14&lt;DB$3,1,((DB$4-DB14)/DB$5))))))*100</f>
        <v>97.5</v>
      </c>
      <c r="DD14" s="73">
        <v>10</v>
      </c>
      <c r="DE14" s="68">
        <f>(IF(DD14=-1,0,(IF(DD14&gt;DD$4,0,IF(DD14&lt;DD$3,1,((DD$4-DD14)/DD$5))))))*100</f>
        <v>96.774193548387103</v>
      </c>
      <c r="DF14" s="73">
        <v>8</v>
      </c>
      <c r="DG14" s="68">
        <f>(IF(DF14=-1,0,(IF(DF14&gt;DF$4,0,IF(DF14&lt;DF$3,1,((DF$4-DF14)/DF$5))))))*100</f>
        <v>97.071129707112974</v>
      </c>
      <c r="DH14" s="73">
        <v>77.3</v>
      </c>
      <c r="DI14" s="68">
        <f>(IF(DH14=-1,0,(IF(DH14&gt;DH$4,0,IF(DH14&lt;DH$3,1,((DH$4-DH14)/DH$5))))))*100</f>
        <v>93.558333333333337</v>
      </c>
      <c r="DJ14" s="73">
        <v>10</v>
      </c>
      <c r="DK14" s="66">
        <f>(IF(DJ14=-1,0,(IF(DJ14&gt;DJ$4,0,IF(DJ14&lt;DJ$3,1,((DJ$4-DJ14)/DJ$5))))))*100</f>
        <v>98.571428571428584</v>
      </c>
      <c r="DL14" s="78">
        <f>AVERAGE(CW14,CY14,DA14,DC14,DE14,DG14,DI14,DK14)</f>
        <v>96.290938945989168</v>
      </c>
      <c r="DM14" s="78">
        <f>+DL14</f>
        <v>96.290938945989168</v>
      </c>
      <c r="DN14" s="115">
        <f>ROUND(DL14,1)</f>
        <v>96.3</v>
      </c>
      <c r="DO14" s="69">
        <f>RANK(DM14,DM$13:DM$224)</f>
        <v>25</v>
      </c>
      <c r="DP14" s="67">
        <v>525</v>
      </c>
      <c r="DQ14" s="66">
        <f>(IF(DP14=-1,0,(IF(DP14&gt;DP$4,0,IF(DP14&lt;DP$3,1,((DP$4-DP14)/DP$5))))))*100</f>
        <v>66.803278688524586</v>
      </c>
      <c r="DR14" s="67">
        <v>42.7</v>
      </c>
      <c r="DS14" s="66">
        <f>(IF(DR14=-1,0,(IF(DR14&gt;DR$4,0,IF(DR14&lt;DR$3,1,((DR$4-DR14)/DR$5))))))*100</f>
        <v>52.080989876265463</v>
      </c>
      <c r="DT14" s="67">
        <v>7.5</v>
      </c>
      <c r="DU14" s="66">
        <f>DT14/18*100</f>
        <v>41.666666666666671</v>
      </c>
      <c r="DV14" s="78">
        <f>AVERAGE(DU14,DQ14,DS14)</f>
        <v>53.516978410485571</v>
      </c>
      <c r="DW14" s="78">
        <f>+DV14</f>
        <v>53.516978410485571</v>
      </c>
      <c r="DX14" s="115">
        <f>ROUND(DV14,1)</f>
        <v>53.5</v>
      </c>
      <c r="DY14" s="69">
        <f>RANK(DW14,DW$13:DW$224)</f>
        <v>120</v>
      </c>
      <c r="DZ14" s="67">
        <v>44.556550482967999</v>
      </c>
      <c r="EA14" s="68">
        <f>(IF(DZ14=-1,0,(IF(DZ14&lt;DZ$4,0,IF(DZ14&gt;DZ$3,1,((-DZ$4+DZ14)/DZ$5))))))*100</f>
        <v>47.961841208792244</v>
      </c>
      <c r="EB14" s="67">
        <v>14</v>
      </c>
      <c r="EC14" s="66">
        <f>(IF(EB14=-1,0,(IF(EB14&lt;EB$4,0,IF(EB14&gt;EB$3,1,((-EB$4+EB14)/EB$5))))))*100</f>
        <v>87.5</v>
      </c>
      <c r="ED14" s="68">
        <f>AVERAGE(EA14,EC14)</f>
        <v>67.730920604396118</v>
      </c>
      <c r="EE14" s="78">
        <f>+ED14</f>
        <v>67.730920604396118</v>
      </c>
      <c r="EF14" s="115">
        <f>ROUND(ED14,1)</f>
        <v>67.7</v>
      </c>
      <c r="EG14" s="69">
        <f>RANK(EE14,EE$13:EE$224)</f>
        <v>39</v>
      </c>
      <c r="EH14" s="81"/>
      <c r="EI14" s="81"/>
      <c r="EJ14" s="81"/>
      <c r="EK14" s="83">
        <f>RANK(EN14,EN$13:EN$224)</f>
        <v>82</v>
      </c>
      <c r="EL14" s="134">
        <f>ROUND(EM14,1)</f>
        <v>67.7</v>
      </c>
      <c r="EM14" s="158">
        <f>AVERAGE(Q14,AC14,BA14,BH14,BY14,CR14,DL14,DV14,ED14,AO14)</f>
        <v>67.748472597392791</v>
      </c>
      <c r="EN14" s="139">
        <f>AVERAGE(Q14,AC14,BA14,BH14,BY14,CR14,DL14,DV14,ED14,AO14)</f>
        <v>67.748472597392791</v>
      </c>
      <c r="EO14" s="84"/>
      <c r="EP14" s="85"/>
      <c r="EQ14" s="46"/>
    </row>
    <row r="15" spans="1:149" ht="14.45" customHeight="1" x14ac:dyDescent="0.25">
      <c r="A15" s="64" t="s">
        <v>31</v>
      </c>
      <c r="B15" s="156" t="str">
        <f>INDEX('Economy Names'!$A$2:$H$213,'Economy Names'!L4,'Economy Names'!$K$1)</f>
        <v>Algeria</v>
      </c>
      <c r="C15" s="65">
        <v>12</v>
      </c>
      <c r="D15" s="66">
        <f>(IF(C15=-1,0,(IF(C15&gt;C$4,0,IF(C15&lt;C$3,1,((C$4-C15)/C$5))))))*100</f>
        <v>35.294117647058826</v>
      </c>
      <c r="E15" s="65">
        <v>18</v>
      </c>
      <c r="F15" s="66">
        <f>(IF(E15=-1,0,(IF(E15&gt;E$4,0,IF(E15&lt;E$3,1,((E$4-E15)/E$5))))))*100</f>
        <v>82.412060301507537</v>
      </c>
      <c r="G15" s="67">
        <v>11.301499521425299</v>
      </c>
      <c r="H15" s="66">
        <f>(IF(G15=-1,0,(IF(G15&gt;G$4,0,IF(G15&lt;G$3,1,((G$4-G15)/G$5))))))*100</f>
        <v>94.349250239287358</v>
      </c>
      <c r="I15" s="65">
        <v>12</v>
      </c>
      <c r="J15" s="66">
        <f>(IF(I15=-1,0,(IF(I15&gt;I$4,0,IF(I15&lt;I$3,1,((I$4-I15)/I$5))))))*100</f>
        <v>35.294117647058826</v>
      </c>
      <c r="K15" s="65">
        <v>18</v>
      </c>
      <c r="L15" s="66">
        <f>(IF(K15=-1,0,(IF(K15&gt;K$4,0,IF(K15&lt;K$3,1,((K$4-K15)/K$5))))))*100</f>
        <v>82.412060301507537</v>
      </c>
      <c r="M15" s="67">
        <v>11.301499521425299</v>
      </c>
      <c r="N15" s="68">
        <f>(IF(M15=-1,0,(IF(M15&gt;M$4,0,IF(M15&lt;M$3,1,((M$4-M15)/M$5))))))*100</f>
        <v>94.349250239287358</v>
      </c>
      <c r="O15" s="67">
        <v>0</v>
      </c>
      <c r="P15" s="66">
        <f>(IF(O15=-1,0,(IF(O15&gt;O$4,0,IF(O15&lt;O$3,1,((O$4-O15)/O$5))))))*100</f>
        <v>100</v>
      </c>
      <c r="Q15" s="68">
        <f>25%*P15+12.5%*D15+12.5%*F15+12.5%*H15+12.5%*J15+12.5%*L15+12.5%*N15</f>
        <v>78.013857046963437</v>
      </c>
      <c r="R15" s="78">
        <f>+Q15</f>
        <v>78.013857046963437</v>
      </c>
      <c r="S15" s="115">
        <f>+ROUND(Q15,1)</f>
        <v>78</v>
      </c>
      <c r="T15" s="69">
        <f>RANK(R15,R$13:R$224)</f>
        <v>152</v>
      </c>
      <c r="U15" s="70">
        <v>19</v>
      </c>
      <c r="V15" s="66">
        <f>(IF(U15=-1,0,(IF(U15&gt;U$4,0,IF(U15&lt;U$3,1,((U$4-U15)/U$5))))))*100</f>
        <v>44</v>
      </c>
      <c r="W15" s="70">
        <v>131</v>
      </c>
      <c r="X15" s="66">
        <f>(IF(W15=-1,0,(IF(W15&gt;W$4,0,IF(W15&lt;W$3,1,((W$4-W15)/W$5))))))*100</f>
        <v>69.740634005763695</v>
      </c>
      <c r="Y15" s="71">
        <v>6.5383360948779101</v>
      </c>
      <c r="Z15" s="68">
        <f>(IF(Y15=-1,0,(IF(Y15&gt;Y$4,0,IF(Y15&lt;Y$3,1,((Y$4-Y15)/Y$5))))))*100</f>
        <v>67.308319525610443</v>
      </c>
      <c r="AA15" s="70">
        <v>12</v>
      </c>
      <c r="AB15" s="66">
        <f>IF(AA15="No Practice", 0, AA15/15*100)</f>
        <v>80</v>
      </c>
      <c r="AC15" s="68">
        <f>AVERAGE(V15,X15,Z15,AB15)</f>
        <v>65.262238382843535</v>
      </c>
      <c r="AD15" s="68">
        <f>+AC15</f>
        <v>65.262238382843535</v>
      </c>
      <c r="AE15" s="115">
        <f>+ROUND(AC15,1)</f>
        <v>65.3</v>
      </c>
      <c r="AF15" s="72">
        <f>RANK(AD15,AD$13:AD$224)</f>
        <v>121</v>
      </c>
      <c r="AG15" s="70">
        <v>5</v>
      </c>
      <c r="AH15" s="66">
        <f>(IF(AG15=-1,0,(IF(AG15&gt;AG$4,0,IF(AG15&lt;AG$3,1,((AG$4-AG15)/AG$5))))))*100</f>
        <v>66.666666666666657</v>
      </c>
      <c r="AI15" s="70">
        <v>84</v>
      </c>
      <c r="AJ15" s="66">
        <f>(IF(AI15=-1,0,(IF(AI15&gt;AI$4,0,IF(AI15&lt;AI$3,1,((AI$4-AI15)/AI$5))))))*100</f>
        <v>71.304347826086953</v>
      </c>
      <c r="AK15" s="71">
        <v>967.01837037159601</v>
      </c>
      <c r="AL15" s="66">
        <f>(IF(AK15=-1,0,(IF(AK15&gt;AK$4,0,IF(AK15&lt;AK$3,1,((AK$4-AK15)/AK$5))))))*100</f>
        <v>88.061501600350667</v>
      </c>
      <c r="AM15" s="70">
        <v>5</v>
      </c>
      <c r="AN15" s="66">
        <f>+IF(AM15="No Practice",0,AM15/8)*100</f>
        <v>62.5</v>
      </c>
      <c r="AO15" s="74">
        <f>AVERAGE(AH15,AJ15,AL15,AN15)</f>
        <v>72.133129023276069</v>
      </c>
      <c r="AP15" s="68">
        <f>+AO15</f>
        <v>72.133129023276069</v>
      </c>
      <c r="AQ15" s="115">
        <f>+ROUND(AO15,1)</f>
        <v>72.099999999999994</v>
      </c>
      <c r="AR15" s="69">
        <f>RANK(AP15,AP$13:AP$224)</f>
        <v>102</v>
      </c>
      <c r="AS15" s="75">
        <v>10</v>
      </c>
      <c r="AT15" s="66">
        <f>(IF(AS15=-1,0,(IF(AS15&gt;AS$4,0,IF(AS15&lt;AS$3,1,((AS$4-AS15)/AS$5))))))*100</f>
        <v>25</v>
      </c>
      <c r="AU15" s="75">
        <v>55</v>
      </c>
      <c r="AV15" s="66">
        <f>(IF(AU15=-1,0,(IF(AU15&gt;AU$4,0,IF(AU15&lt;AU$3,1,((AU$4-AU15)/AU$5))))))*100</f>
        <v>74.162679425837325</v>
      </c>
      <c r="AW15" s="75">
        <v>7.0635997167972597</v>
      </c>
      <c r="AX15" s="68">
        <f>(IF(AW15=-1,0,(IF(AW15&gt;AW$4,0,IF(AW15&lt;AW$3,1,((AW$4-AW15)/AW$5))))))*100</f>
        <v>52.909335221351604</v>
      </c>
      <c r="AY15" s="75">
        <v>7.5</v>
      </c>
      <c r="AZ15" s="66">
        <f>+IF(AY15="No Practice",0,AY15/30)*100</f>
        <v>25</v>
      </c>
      <c r="BA15" s="76">
        <f>AVERAGE(AT15,AV15,AX15,AZ15)</f>
        <v>44.268003661797231</v>
      </c>
      <c r="BB15" s="68">
        <f>+BA15</f>
        <v>44.268003661797231</v>
      </c>
      <c r="BC15" s="115">
        <f>+ROUND(BA15,1)</f>
        <v>44.3</v>
      </c>
      <c r="BD15" s="69">
        <f>RANK(BB15,BB$13:BB$224)</f>
        <v>165</v>
      </c>
      <c r="BE15" s="73">
        <v>0</v>
      </c>
      <c r="BF15" s="73">
        <v>2</v>
      </c>
      <c r="BG15" s="77">
        <f>+SUM(BE15,BF15)</f>
        <v>2</v>
      </c>
      <c r="BH15" s="76">
        <f>(IF(BG15=-1,0,(IF(BG15&lt;BG$4,0,IF(BG15&gt;BG$3,1,((-BG$4+BG15)/BG$5))))))*100</f>
        <v>10</v>
      </c>
      <c r="BI15" s="119">
        <f>+BH15</f>
        <v>10</v>
      </c>
      <c r="BJ15" s="115">
        <f>ROUND(BH15,1)</f>
        <v>10</v>
      </c>
      <c r="BK15" s="69">
        <f>RANK(BI15,BI$13:BI$224)</f>
        <v>181</v>
      </c>
      <c r="BL15" s="73">
        <v>4</v>
      </c>
      <c r="BM15" s="68">
        <f>(IF(BL15=-1,0,(IF(BL15&lt;BL$4,0,IF(BL15&gt;BL$3,1,((-BL$4+BL15)/BL$5))))))*100</f>
        <v>40</v>
      </c>
      <c r="BN15" s="73">
        <v>1</v>
      </c>
      <c r="BO15" s="68">
        <f>(IF(BN15=-1,0,(IF(BN15&lt;BN$4,0,IF(BN15&gt;BN$3,1,((-BN$4+BN15)/BN$5))))))*100</f>
        <v>10</v>
      </c>
      <c r="BP15" s="73">
        <v>5</v>
      </c>
      <c r="BQ15" s="68">
        <f>(IF(BP15=-1,0,(IF(BP15&lt;BP$4,0,IF(BP15&gt;BP$3,1,((-BP$4+BP15)/BP$5))))))*100</f>
        <v>50</v>
      </c>
      <c r="BR15" s="73">
        <v>0</v>
      </c>
      <c r="BS15" s="78">
        <f>(IF(BR15=-1,0,(IF(BR15&lt;BR$4,0,IF(BR15&gt;BR$3,1,((-BR$4+BR15)/BR$5))))))*100</f>
        <v>0</v>
      </c>
      <c r="BT15" s="73">
        <v>0</v>
      </c>
      <c r="BU15" s="68">
        <f>(IF(BT15=-1,0,(IF(BT15&lt;BT$4,0,IF(BT15&gt;BT$3,1,((-BT$4+BT15)/BT$5))))))*100</f>
        <v>0</v>
      </c>
      <c r="BV15" s="73">
        <v>0</v>
      </c>
      <c r="BW15" s="66">
        <f>(IF(BV15=-1,0,(IF(BV15&lt;BV$4,0,IF(BV15&gt;BV$3,1,((-BV$4+BV15)/BV$5))))))*100</f>
        <v>0</v>
      </c>
      <c r="BX15" s="77">
        <f>+SUM(BN15,BL15,BP15,BR15,BT15,BV15)</f>
        <v>10</v>
      </c>
      <c r="BY15" s="80">
        <f>(IF(BX15=-1,0,(IF(BX15&lt;BX$4,0,IF(BX15&gt;BX$3,1,((-BX$4+BX15)/BX$5))))))*100</f>
        <v>20</v>
      </c>
      <c r="BZ15" s="78">
        <f>+BY15</f>
        <v>20</v>
      </c>
      <c r="CA15" s="115">
        <f>+ROUND(BY15,1)</f>
        <v>20</v>
      </c>
      <c r="CB15" s="72">
        <f>RANK(BZ15,BZ$13:BZ$224)</f>
        <v>179</v>
      </c>
      <c r="CC15" s="73">
        <v>27</v>
      </c>
      <c r="CD15" s="68">
        <f>(IF(CC15=-1,0,(IF(CC15&gt;CC$4,0,IF(CC15&lt;CC$3,1,((CC$4-CC15)/CC$5))))))*100</f>
        <v>60</v>
      </c>
      <c r="CE15" s="73">
        <v>265</v>
      </c>
      <c r="CF15" s="66">
        <f>(IF(CE15=-1,0,(IF(CE15&gt;CE$4,0,IF(CE15&lt;CE$3,1,((CE$4-CE15)/CE$5))))))*100</f>
        <v>66.61514683153014</v>
      </c>
      <c r="CG15" s="73">
        <v>66.143941304313998</v>
      </c>
      <c r="CH15" s="66">
        <f>(IF(CG15=-1,0,(IF(CG15&gt;CG$4,0,IF(CG15&lt;CG$3,1,((CG$4-CG15)/CG$5)^$CH$3)))))*100</f>
        <v>39.019853356084184</v>
      </c>
      <c r="CI15" s="73" t="s">
        <v>1975</v>
      </c>
      <c r="CJ15" s="78">
        <f>IF(CI15="NO VAT","No VAT",(IF(CI15="NO REFUND",0,(IF(CI15&gt;CI$5,0,IF(CI15&lt;CI$3,1,((CI$5-CI15)/CI$5))))))*100)</f>
        <v>0</v>
      </c>
      <c r="CK15" s="73" t="s">
        <v>1975</v>
      </c>
      <c r="CL15" s="68">
        <f>IF(CK15="NO VAT","No VAT",(IF(CK15="NO REFUND",0,(IF(CK15&gt;CK$4,0,IF(CK15&lt;CK$3,1,((CK$4-CK15)/CK$5))))))*100)</f>
        <v>0</v>
      </c>
      <c r="CM15" s="73">
        <v>2</v>
      </c>
      <c r="CN15" s="68">
        <f>IF(CM15="NO CIT","No CIT",IF(CM15&gt;CM$4,0,IF(CM15&lt;CM$3,1,((CM$4-CM15)/CM$5)))*100)</f>
        <v>99.082568807339456</v>
      </c>
      <c r="CO15" s="73">
        <v>0</v>
      </c>
      <c r="CP15" s="66">
        <f>IF(CO15="NO CIT","No CIT",IF(CO15&gt;CO$4,0,IF(CO15&lt;CO$3,1,((CO$5-CO15)/CO$5)))*100)</f>
        <v>100</v>
      </c>
      <c r="CQ15" s="157">
        <f>IF(OR(ISNUMBER(CJ15),ISNUMBER(CL15),ISNUMBER(CN15),ISNUMBER(CP15)),AVERAGE(CJ15,CL15,CN15,CP15),"")</f>
        <v>49.77064220183486</v>
      </c>
      <c r="CR15" s="128">
        <f>AVERAGE(CD15,CF15,CH15,CQ15)</f>
        <v>53.851410597362289</v>
      </c>
      <c r="CS15" s="78">
        <f>+CR15</f>
        <v>53.851410597362289</v>
      </c>
      <c r="CT15" s="115">
        <f>ROUND(CR15,1)</f>
        <v>53.9</v>
      </c>
      <c r="CU15" s="69">
        <f>RANK(CS15,CS$13:CS$224)</f>
        <v>158</v>
      </c>
      <c r="CV15" s="73">
        <v>80</v>
      </c>
      <c r="CW15" s="68">
        <f>(IF(CV15=-1,0,(IF(CV15&gt;CV$4,0,IF(CV15&lt;CV$3,1,((CV$4-CV15)/CV$5))))))*100</f>
        <v>50.314465408805034</v>
      </c>
      <c r="CX15" s="73">
        <v>149.142857142857</v>
      </c>
      <c r="CY15" s="68">
        <f>(IF(CX15=-1,0,(IF(CX15&gt;CX$4,0,IF(CX15&lt;CX$3,1,((CX$4-CX15)/CX$5))))))*100</f>
        <v>12.341504649197043</v>
      </c>
      <c r="CZ15" s="73">
        <v>592.88888888888903</v>
      </c>
      <c r="DA15" s="68">
        <f>(IF(CZ15=-1,0,(IF(CZ15&gt;CZ$4,0,IF(CZ15&lt;CZ$3,1,((CZ$4-CZ15)/CZ$5))))))*100</f>
        <v>44.06708595387839</v>
      </c>
      <c r="DB15" s="73">
        <v>374.444444444444</v>
      </c>
      <c r="DC15" s="68">
        <f>(IF(DB15=-1,0,(IF(DB15&gt;DB$4,0,IF(DB15&lt;DB$3,1,((DB$4-DB15)/DB$5))))))*100</f>
        <v>6.3888888888889994</v>
      </c>
      <c r="DD15" s="73">
        <v>209.57142857142901</v>
      </c>
      <c r="DE15" s="68">
        <f>(IF(DD15=-1,0,(IF(DD15&gt;DD$4,0,IF(DD15&lt;DD$3,1,((DD$4-DD15)/DD$5))))))*100</f>
        <v>25.243215565796049</v>
      </c>
      <c r="DF15" s="73">
        <v>96</v>
      </c>
      <c r="DG15" s="68">
        <f>(IF(DF15=-1,0,(IF(DF15&gt;DF$4,0,IF(DF15&lt;DF$3,1,((DF$4-DF15)/DF$5))))))*100</f>
        <v>60.251046025104607</v>
      </c>
      <c r="DH15" s="73">
        <v>408.777777777778</v>
      </c>
      <c r="DI15" s="68">
        <f>(IF(DH15=-1,0,(IF(DH15&gt;DH$4,0,IF(DH15&lt;DH$3,1,((DH$4-DH15)/DH$5))))))*100</f>
        <v>65.935185185185162</v>
      </c>
      <c r="DJ15" s="73">
        <v>399.777777777778</v>
      </c>
      <c r="DK15" s="66">
        <f>(IF(DJ15=-1,0,(IF(DJ15&gt;DJ$4,0,IF(DJ15&lt;DJ$3,1,((DJ$4-DJ15)/DJ$5))))))*100</f>
        <v>42.888888888888857</v>
      </c>
      <c r="DL15" s="78">
        <f>AVERAGE(CW15,CY15,DA15,DC15,DE15,DG15,DI15,DK15)</f>
        <v>38.428785070718014</v>
      </c>
      <c r="DM15" s="78">
        <f>+DL15</f>
        <v>38.428785070718014</v>
      </c>
      <c r="DN15" s="115">
        <f>ROUND(DL15,1)</f>
        <v>38.4</v>
      </c>
      <c r="DO15" s="69">
        <f>RANK(DM15,DM$13:DM$224)</f>
        <v>172</v>
      </c>
      <c r="DP15" s="67">
        <v>630</v>
      </c>
      <c r="DQ15" s="66">
        <f>(IF(DP15=-1,0,(IF(DP15&gt;DP$4,0,IF(DP15&lt;DP$3,1,((DP$4-DP15)/DP$5))))))*100</f>
        <v>58.196721311475407</v>
      </c>
      <c r="DR15" s="67">
        <v>21.8</v>
      </c>
      <c r="DS15" s="66">
        <f>(IF(DR15=-1,0,(IF(DR15&gt;DR$4,0,IF(DR15&lt;DR$3,1,((DR$4-DR15)/DR$5))))))*100</f>
        <v>75.590551181102356</v>
      </c>
      <c r="DT15" s="67">
        <v>5.5</v>
      </c>
      <c r="DU15" s="66">
        <f>DT15/18*100</f>
        <v>30.555555555555557</v>
      </c>
      <c r="DV15" s="78">
        <f>AVERAGE(DU15,DQ15,DS15)</f>
        <v>54.7809426827111</v>
      </c>
      <c r="DW15" s="78">
        <f>+DV15</f>
        <v>54.7809426827111</v>
      </c>
      <c r="DX15" s="115">
        <f>ROUND(DV15,1)</f>
        <v>54.8</v>
      </c>
      <c r="DY15" s="69">
        <f>RANK(DW15,DW$13:DW$224)</f>
        <v>113</v>
      </c>
      <c r="DZ15" s="67">
        <v>50.839403061520002</v>
      </c>
      <c r="EA15" s="68">
        <f>(IF(DZ15=-1,0,(IF(DZ15&lt;DZ$4,0,IF(DZ15&gt;DZ$3,1,((-DZ$4+DZ15)/DZ$5))))))*100</f>
        <v>54.724868742217438</v>
      </c>
      <c r="EB15" s="67">
        <v>7</v>
      </c>
      <c r="EC15" s="66">
        <f>(IF(EB15=-1,0,(IF(EB15&lt;EB$4,0,IF(EB15&gt;EB$3,1,((-EB$4+EB15)/EB$5))))))*100</f>
        <v>43.75</v>
      </c>
      <c r="ED15" s="68">
        <f>AVERAGE(EA15,EC15)</f>
        <v>49.237434371108719</v>
      </c>
      <c r="EE15" s="78">
        <f>+ED15</f>
        <v>49.237434371108719</v>
      </c>
      <c r="EF15" s="115">
        <f>ROUND(ED15,1)</f>
        <v>49.2</v>
      </c>
      <c r="EG15" s="69">
        <f>RANK(EE15,EE$13:EE$224)</f>
        <v>81</v>
      </c>
      <c r="EH15" s="81"/>
      <c r="EI15" s="81"/>
      <c r="EJ15" s="81"/>
      <c r="EK15" s="83">
        <f>RANK(EN15,EN$13:EN$224)</f>
        <v>157</v>
      </c>
      <c r="EL15" s="134">
        <f>ROUND(EM15,1)</f>
        <v>48.6</v>
      </c>
      <c r="EM15" s="158">
        <f>AVERAGE(Q15,AC15,BA15,BH15,BY15,CR15,DL15,DV15,ED15,AO15)</f>
        <v>48.597580083678032</v>
      </c>
      <c r="EN15" s="139">
        <f>AVERAGE(Q15,AC15,BA15,BH15,BY15,CR15,DL15,DV15,ED15,AO15)</f>
        <v>48.597580083678032</v>
      </c>
      <c r="EO15" s="84"/>
      <c r="EP15" s="85"/>
      <c r="EQ15" s="46"/>
    </row>
    <row r="16" spans="1:149" ht="14.45" customHeight="1" x14ac:dyDescent="0.25">
      <c r="A16" s="64" t="s">
        <v>32</v>
      </c>
      <c r="B16" s="156" t="str">
        <f>INDEX('Economy Names'!$A$2:$H$213,'Economy Names'!L5,'Economy Names'!$K$1)</f>
        <v>Angola</v>
      </c>
      <c r="C16" s="65">
        <v>8</v>
      </c>
      <c r="D16" s="66">
        <f>(IF(C16=-1,0,(IF(C16&gt;C$4,0,IF(C16&lt;C$3,1,((C$4-C16)/C$5))))))*100</f>
        <v>58.82352941176471</v>
      </c>
      <c r="E16" s="65">
        <v>36</v>
      </c>
      <c r="F16" s="66">
        <f>(IF(E16=-1,0,(IF(E16&gt;E$4,0,IF(E16&lt;E$3,1,((E$4-E16)/E$5))))))*100</f>
        <v>64.321608040200999</v>
      </c>
      <c r="G16" s="67">
        <v>11.085500223691</v>
      </c>
      <c r="H16" s="66">
        <f>(IF(G16=-1,0,(IF(G16&gt;G$4,0,IF(G16&lt;G$3,1,((G$4-G16)/G$5))))))*100</f>
        <v>94.457249888154507</v>
      </c>
      <c r="I16" s="65">
        <v>8</v>
      </c>
      <c r="J16" s="66">
        <f>(IF(I16=-1,0,(IF(I16&gt;I$4,0,IF(I16&lt;I$3,1,((I$4-I16)/I$5))))))*100</f>
        <v>58.82352941176471</v>
      </c>
      <c r="K16" s="65">
        <v>36</v>
      </c>
      <c r="L16" s="66">
        <f>(IF(K16=-1,0,(IF(K16&gt;K$4,0,IF(K16&lt;K$3,1,((K$4-K16)/K$5))))))*100</f>
        <v>64.321608040200999</v>
      </c>
      <c r="M16" s="67">
        <v>11.085500223691</v>
      </c>
      <c r="N16" s="68">
        <f>(IF(M16=-1,0,(IF(M16&gt;M$4,0,IF(M16&lt;M$3,1,((M$4-M16)/M$5))))))*100</f>
        <v>94.457249888154507</v>
      </c>
      <c r="O16" s="67">
        <v>0</v>
      </c>
      <c r="P16" s="66">
        <f>(IF(O16=-1,0,(IF(O16&gt;O$4,0,IF(O16&lt;O$3,1,((O$4-O16)/O$5))))))*100</f>
        <v>100</v>
      </c>
      <c r="Q16" s="68">
        <f>25%*P16+12.5%*D16+12.5%*F16+12.5%*H16+12.5%*J16+12.5%*L16+12.5%*N16</f>
        <v>79.400596835030044</v>
      </c>
      <c r="R16" s="78">
        <f>+Q16</f>
        <v>79.400596835030044</v>
      </c>
      <c r="S16" s="115">
        <f>+ROUND(Q16,1)</f>
        <v>79.400000000000006</v>
      </c>
      <c r="T16" s="69">
        <f>RANK(R16,R$13:R$224)</f>
        <v>146</v>
      </c>
      <c r="U16" s="70">
        <v>12</v>
      </c>
      <c r="V16" s="66">
        <f>(IF(U16=-1,0,(IF(U16&gt;U$4,0,IF(U16&lt;U$3,1,((U$4-U16)/U$5))))))*100</f>
        <v>72</v>
      </c>
      <c r="W16" s="70">
        <v>184</v>
      </c>
      <c r="X16" s="66">
        <f>(IF(W16=-1,0,(IF(W16&gt;W$4,0,IF(W16&lt;W$3,1,((W$4-W16)/W$5))))))*100</f>
        <v>54.466858789625363</v>
      </c>
      <c r="Y16" s="71">
        <v>1.02942476481042</v>
      </c>
      <c r="Z16" s="68">
        <f>(IF(Y16=-1,0,(IF(Y16&gt;Y$4,0,IF(Y16&lt;Y$3,1,((Y$4-Y16)/Y$5))))))*100</f>
        <v>94.852876175947884</v>
      </c>
      <c r="AA16" s="70">
        <v>6</v>
      </c>
      <c r="AB16" s="66">
        <f>IF(AA16="No Practice", 0, AA16/15*100)</f>
        <v>40</v>
      </c>
      <c r="AC16" s="68">
        <f>AVERAGE(V16,X16,Z16,AB16)</f>
        <v>65.329933741393319</v>
      </c>
      <c r="AD16" s="68">
        <f>+AC16</f>
        <v>65.329933741393319</v>
      </c>
      <c r="AE16" s="115">
        <f>+ROUND(AC16,1)</f>
        <v>65.3</v>
      </c>
      <c r="AF16" s="72">
        <f>RANK(AD16,AD$13:AD$224)</f>
        <v>120</v>
      </c>
      <c r="AG16" s="70">
        <v>7</v>
      </c>
      <c r="AH16" s="66">
        <f>(IF(AG16=-1,0,(IF(AG16&gt;AG$4,0,IF(AG16&lt;AG$3,1,((AG$4-AG16)/AG$5))))))*100</f>
        <v>33.333333333333329</v>
      </c>
      <c r="AI16" s="70">
        <v>97</v>
      </c>
      <c r="AJ16" s="66">
        <f>(IF(AI16=-1,0,(IF(AI16&gt;AI$4,0,IF(AI16&lt;AI$3,1,((AI$4-AI16)/AI$5))))))*100</f>
        <v>65.65217391304347</v>
      </c>
      <c r="AK16" s="71">
        <v>623.25260969444298</v>
      </c>
      <c r="AL16" s="66">
        <f>(IF(AK16=-1,0,(IF(AK16&gt;AK$4,0,IF(AK16&lt;AK$3,1,((AK$4-AK16)/AK$5))))))*100</f>
        <v>92.30552333710564</v>
      </c>
      <c r="AM16" s="70">
        <v>2</v>
      </c>
      <c r="AN16" s="66">
        <f>+IF(AM16="No Practice",0,AM16/8)*100</f>
        <v>25</v>
      </c>
      <c r="AO16" s="74">
        <f>AVERAGE(AH16,AJ16,AL16,AN16)</f>
        <v>54.07275764587061</v>
      </c>
      <c r="AP16" s="68">
        <f>+AO16</f>
        <v>54.07275764587061</v>
      </c>
      <c r="AQ16" s="115">
        <f>+ROUND(AO16,1)</f>
        <v>54.1</v>
      </c>
      <c r="AR16" s="69">
        <f>RANK(AP16,AP$13:AP$224)</f>
        <v>156</v>
      </c>
      <c r="AS16" s="75">
        <v>6</v>
      </c>
      <c r="AT16" s="66">
        <f>(IF(AS16=-1,0,(IF(AS16&gt;AS$4,0,IF(AS16&lt;AS$3,1,((AS$4-AS16)/AS$5))))))*100</f>
        <v>58.333333333333336</v>
      </c>
      <c r="AU16" s="75">
        <v>190</v>
      </c>
      <c r="AV16" s="66">
        <f>(IF(AU16=-1,0,(IF(AU16&gt;AU$4,0,IF(AU16&lt;AU$3,1,((AU$4-AU16)/AU$5))))))*100</f>
        <v>9.5693779904306222</v>
      </c>
      <c r="AW16" s="75">
        <v>2.7163737597528499</v>
      </c>
      <c r="AX16" s="68">
        <f>(IF(AW16=-1,0,(IF(AW16&gt;AW$4,0,IF(AW16&lt;AW$3,1,((AW$4-AW16)/AW$5))))))*100</f>
        <v>81.890841601647665</v>
      </c>
      <c r="AY16" s="75">
        <v>7</v>
      </c>
      <c r="AZ16" s="66">
        <f>+IF(AY16="No Practice",0,AY16/30)*100</f>
        <v>23.333333333333332</v>
      </c>
      <c r="BA16" s="76">
        <f>AVERAGE(AT16,AV16,AX16,AZ16)</f>
        <v>43.281721564686244</v>
      </c>
      <c r="BB16" s="68">
        <f>+BA16</f>
        <v>43.281721564686244</v>
      </c>
      <c r="BC16" s="115">
        <f>+ROUND(BA16,1)</f>
        <v>43.3</v>
      </c>
      <c r="BD16" s="69">
        <f>RANK(BB16,BB$13:BB$224)</f>
        <v>167</v>
      </c>
      <c r="BE16" s="73">
        <v>0</v>
      </c>
      <c r="BF16" s="73">
        <v>1</v>
      </c>
      <c r="BG16" s="77">
        <f>+SUM(BE16,BF16)</f>
        <v>1</v>
      </c>
      <c r="BH16" s="76">
        <f>(IF(BG16=-1,0,(IF(BG16&lt;BG$4,0,IF(BG16&gt;BG$3,1,((-BG$4+BG16)/BG$5))))))*100</f>
        <v>5</v>
      </c>
      <c r="BI16" s="119">
        <f>+BH16</f>
        <v>5</v>
      </c>
      <c r="BJ16" s="115">
        <f>ROUND(BH16,1)</f>
        <v>5</v>
      </c>
      <c r="BK16" s="69">
        <f>RANK(BI16,BI$13:BI$224)</f>
        <v>185</v>
      </c>
      <c r="BL16" s="73">
        <v>4</v>
      </c>
      <c r="BM16" s="68">
        <f>(IF(BL16=-1,0,(IF(BL16&lt;BL$4,0,IF(BL16&gt;BL$3,1,((-BL$4+BL16)/BL$5))))))*100</f>
        <v>40</v>
      </c>
      <c r="BN16" s="73">
        <v>6</v>
      </c>
      <c r="BO16" s="68">
        <f>(IF(BN16=-1,0,(IF(BN16&lt;BN$4,0,IF(BN16&gt;BN$3,1,((-BN$4+BN16)/BN$5))))))*100</f>
        <v>60</v>
      </c>
      <c r="BP16" s="73">
        <v>6</v>
      </c>
      <c r="BQ16" s="68">
        <f>(IF(BP16=-1,0,(IF(BP16&lt;BP$4,0,IF(BP16&gt;BP$3,1,((-BP$4+BP16)/BP$5))))))*100</f>
        <v>60</v>
      </c>
      <c r="BR16" s="73">
        <v>0</v>
      </c>
      <c r="BS16" s="78">
        <f>(IF(BR16=-1,0,(IF(BR16&lt;BR$4,0,IF(BR16&gt;BR$3,1,((-BR$4+BR16)/BR$5))))))*100</f>
        <v>0</v>
      </c>
      <c r="BT16" s="73">
        <v>0</v>
      </c>
      <c r="BU16" s="68">
        <f>(IF(BT16=-1,0,(IF(BT16&lt;BT$4,0,IF(BT16&gt;BT$3,1,((-BT$4+BT16)/BT$5))))))*100</f>
        <v>0</v>
      </c>
      <c r="BV16" s="73">
        <v>0</v>
      </c>
      <c r="BW16" s="66">
        <f>(IF(BV16=-1,0,(IF(BV16&lt;BV$4,0,IF(BV16&gt;BV$3,1,((-BV$4+BV16)/BV$5))))))*100</f>
        <v>0</v>
      </c>
      <c r="BX16" s="77">
        <f>+SUM(BN16,BL16,BP16,BR16,BT16,BV16)</f>
        <v>16</v>
      </c>
      <c r="BY16" s="80">
        <f>(IF(BX16=-1,0,(IF(BX16&lt;BX$4,0,IF(BX16&gt;BX$3,1,((-BX$4+BX16)/BX$5))))))*100</f>
        <v>32</v>
      </c>
      <c r="BZ16" s="78">
        <f>+BY16</f>
        <v>32</v>
      </c>
      <c r="CA16" s="115">
        <f>+ROUND(BY16,1)</f>
        <v>32</v>
      </c>
      <c r="CB16" s="72">
        <f>RANK(BZ16,BZ$13:BZ$224)</f>
        <v>147</v>
      </c>
      <c r="CC16" s="73">
        <v>31</v>
      </c>
      <c r="CD16" s="68">
        <f>(IF(CC16=-1,0,(IF(CC16&gt;CC$4,0,IF(CC16&lt;CC$3,1,((CC$4-CC16)/CC$5))))))*100</f>
        <v>53.333333333333336</v>
      </c>
      <c r="CE16" s="73">
        <v>287</v>
      </c>
      <c r="CF16" s="66">
        <f>(IF(CE16=-1,0,(IF(CE16&gt;CE$4,0,IF(CE16&lt;CE$3,1,((CE$4-CE16)/CE$5))))))*100</f>
        <v>63.214837712519326</v>
      </c>
      <c r="CG16" s="73">
        <v>49.134743205841502</v>
      </c>
      <c r="CH16" s="66">
        <f>(IF(CG16=-1,0,(IF(CG16&gt;CG$4,0,IF(CG16&lt;CG$3,1,((CG$4-CG16)/CG$5)^$CH$3)))))*100</f>
        <v>66.645594082433831</v>
      </c>
      <c r="CI16" s="73" t="s">
        <v>1976</v>
      </c>
      <c r="CJ16" s="78" t="str">
        <f>IF(CI16="NO VAT","No VAT",(IF(CI16="NO REFUND",0,(IF(CI16&gt;CI$5,0,IF(CI16&lt;CI$3,1,((CI$5-CI16)/CI$5))))))*100)</f>
        <v>No VAT</v>
      </c>
      <c r="CK16" s="73" t="s">
        <v>1976</v>
      </c>
      <c r="CL16" s="68" t="str">
        <f>IF(CK16="NO VAT","No VAT",(IF(CK16="NO REFUND",0,(IF(CK16&gt;CK$4,0,IF(CK16&lt;CK$3,1,((CK$4-CK16)/CK$5))))))*100)</f>
        <v>No VAT</v>
      </c>
      <c r="CM16" s="73">
        <v>7</v>
      </c>
      <c r="CN16" s="68">
        <f>IF(CM16="NO CIT","No CIT",IF(CM16&gt;CM$4,0,IF(CM16&lt;CM$3,1,((CM$4-CM16)/CM$5)))*100)</f>
        <v>89.908256880733944</v>
      </c>
      <c r="CO16" s="73">
        <v>0</v>
      </c>
      <c r="CP16" s="66">
        <f>IF(CO16="NO CIT","No CIT",IF(CO16&gt;CO$4,0,IF(CO16&lt;CO$3,1,((CO$5-CO16)/CO$5)))*100)</f>
        <v>100</v>
      </c>
      <c r="CQ16" s="157">
        <f>IF(OR(ISNUMBER(CJ16),ISNUMBER(CL16),ISNUMBER(CN16),ISNUMBER(CP16)),AVERAGE(CJ16,CL16,CN16,CP16),"")</f>
        <v>94.954128440366972</v>
      </c>
      <c r="CR16" s="128">
        <f>AVERAGE(CD16,CF16,CH16,CQ16)</f>
        <v>69.536973392163361</v>
      </c>
      <c r="CS16" s="78">
        <f>+CR16</f>
        <v>69.536973392163361</v>
      </c>
      <c r="CT16" s="115">
        <f>ROUND(CR16,1)</f>
        <v>69.5</v>
      </c>
      <c r="CU16" s="69">
        <f>RANK(CS16,CS$13:CS$224)</f>
        <v>106</v>
      </c>
      <c r="CV16" s="73">
        <v>164</v>
      </c>
      <c r="CW16" s="68">
        <f>(IF(CV16=-1,0,(IF(CV16&gt;CV$4,0,IF(CV16&lt;CV$3,1,((CV$4-CV16)/CV$5))))))*100</f>
        <v>0</v>
      </c>
      <c r="CX16" s="73">
        <v>96</v>
      </c>
      <c r="CY16" s="68">
        <f>(IF(CX16=-1,0,(IF(CX16&gt;CX$4,0,IF(CX16&lt;CX$3,1,((CX$4-CX16)/CX$5))))))*100</f>
        <v>43.786982248520715</v>
      </c>
      <c r="CZ16" s="73">
        <v>825</v>
      </c>
      <c r="DA16" s="68">
        <f>(IF(CZ16=-1,0,(IF(CZ16&gt;CZ$4,0,IF(CZ16&lt;CZ$3,1,((CZ$4-CZ16)/CZ$5))))))*100</f>
        <v>22.169811320754718</v>
      </c>
      <c r="DB16" s="73">
        <v>240</v>
      </c>
      <c r="DC16" s="68">
        <f>(IF(DB16=-1,0,(IF(DB16&gt;DB$4,0,IF(DB16&lt;DB$3,1,((DB$4-DB16)/DB$5))))))*100</f>
        <v>40</v>
      </c>
      <c r="DD16" s="73">
        <v>72</v>
      </c>
      <c r="DE16" s="68">
        <f>(IF(DD16=-1,0,(IF(DD16&gt;DD$4,0,IF(DD16&lt;DD$3,1,((DD$4-DD16)/DD$5))))))*100</f>
        <v>74.551971326164875</v>
      </c>
      <c r="DF16" s="73">
        <v>96</v>
      </c>
      <c r="DG16" s="68">
        <f>(IF(DF16=-1,0,(IF(DF16&gt;DF$4,0,IF(DF16&lt;DF$3,1,((DF$4-DF16)/DF$5))))))*100</f>
        <v>60.251046025104607</v>
      </c>
      <c r="DH16" s="73">
        <v>1030</v>
      </c>
      <c r="DI16" s="68">
        <f>(IF(DH16=-1,0,(IF(DH16&gt;DH$4,0,IF(DH16&lt;DH$3,1,((DH$4-DH16)/DH$5))))))*100</f>
        <v>14.166666666666666</v>
      </c>
      <c r="DJ16" s="73">
        <v>460</v>
      </c>
      <c r="DK16" s="66">
        <f>(IF(DJ16=-1,0,(IF(DJ16&gt;DJ$4,0,IF(DJ16&lt;DJ$3,1,((DJ$4-DJ16)/DJ$5))))))*100</f>
        <v>34.285714285714285</v>
      </c>
      <c r="DL16" s="78">
        <f>AVERAGE(CW16,CY16,DA16,DC16,DE16,DG16,DI16,DK16)</f>
        <v>36.151523984115734</v>
      </c>
      <c r="DM16" s="78">
        <f>+DL16</f>
        <v>36.151523984115734</v>
      </c>
      <c r="DN16" s="115">
        <f>ROUND(DL16,1)</f>
        <v>36.200000000000003</v>
      </c>
      <c r="DO16" s="69">
        <f>RANK(DM16,DM$13:DM$224)</f>
        <v>174</v>
      </c>
      <c r="DP16" s="67">
        <v>1296</v>
      </c>
      <c r="DQ16" s="66">
        <f>(IF(DP16=-1,0,(IF(DP16&gt;DP$4,0,IF(DP16&lt;DP$3,1,((DP$4-DP16)/DP$5))))))*100</f>
        <v>3.6065573770491808</v>
      </c>
      <c r="DR16" s="67">
        <v>44.4</v>
      </c>
      <c r="DS16" s="66">
        <f>(IF(DR16=-1,0,(IF(DR16&gt;DR$4,0,IF(DR16&lt;DR$3,1,((DR$4-DR16)/DR$5))))))*100</f>
        <v>50.168728908886386</v>
      </c>
      <c r="DT16" s="67">
        <v>5.5</v>
      </c>
      <c r="DU16" s="66">
        <f>DT16/18*100</f>
        <v>30.555555555555557</v>
      </c>
      <c r="DV16" s="78">
        <f>AVERAGE(DU16,DQ16,DS16)</f>
        <v>28.110280613830373</v>
      </c>
      <c r="DW16" s="78">
        <f>+DV16</f>
        <v>28.110280613830373</v>
      </c>
      <c r="DX16" s="115">
        <f>ROUND(DV16,1)</f>
        <v>28.1</v>
      </c>
      <c r="DY16" s="69">
        <f>RANK(DW16,DW$13:DW$224)</f>
        <v>186</v>
      </c>
      <c r="DZ16" s="67">
        <v>0</v>
      </c>
      <c r="EA16" s="68">
        <f>(IF(DZ16=-1,0,(IF(DZ16&lt;DZ$4,0,IF(DZ16&gt;DZ$3,1,((-DZ$4+DZ16)/DZ$5))))))*100</f>
        <v>0</v>
      </c>
      <c r="EB16" s="67">
        <v>0</v>
      </c>
      <c r="EC16" s="66">
        <f>(IF(EB16=-1,0,(IF(EB16&lt;EB$4,0,IF(EB16&gt;EB$3,1,((-EB$4+EB16)/EB$5))))))*100</f>
        <v>0</v>
      </c>
      <c r="ED16" s="68">
        <f>AVERAGE(EA16,EC16)</f>
        <v>0</v>
      </c>
      <c r="EE16" s="78">
        <f>+ED16</f>
        <v>0</v>
      </c>
      <c r="EF16" s="115">
        <f>ROUND(ED16,1)</f>
        <v>0</v>
      </c>
      <c r="EG16" s="69">
        <f>RANK(EE16,EE$13:EE$224)</f>
        <v>168</v>
      </c>
      <c r="EH16" s="81"/>
      <c r="EI16" s="81"/>
      <c r="EJ16" s="81"/>
      <c r="EK16" s="83">
        <f>RANK(EN16,EN$13:EN$224)</f>
        <v>177</v>
      </c>
      <c r="EL16" s="134">
        <f>ROUND(EM16,1)</f>
        <v>41.3</v>
      </c>
      <c r="EM16" s="158">
        <f>AVERAGE(Q16,AC16,BA16,BH16,BY16,CR16,DL16,DV16,ED16,AO16)</f>
        <v>41.288378777708964</v>
      </c>
      <c r="EN16" s="139">
        <f>AVERAGE(Q16,AC16,BA16,BH16,BY16,CR16,DL16,DV16,ED16,AO16)</f>
        <v>41.288378777708964</v>
      </c>
      <c r="EO16" s="84"/>
      <c r="EP16" s="85"/>
      <c r="EQ16" s="46"/>
    </row>
    <row r="17" spans="1:149" ht="14.45" customHeight="1" x14ac:dyDescent="0.25">
      <c r="A17" s="64" t="s">
        <v>33</v>
      </c>
      <c r="B17" s="156" t="str">
        <f>INDEX('Economy Names'!$A$2:$H$213,'Economy Names'!L6,'Economy Names'!$K$1)</f>
        <v>Antigua and Barbuda</v>
      </c>
      <c r="C17" s="65">
        <v>9</v>
      </c>
      <c r="D17" s="66">
        <f>(IF(C17=-1,0,(IF(C17&gt;C$4,0,IF(C17&lt;C$3,1,((C$4-C17)/C$5))))))*100</f>
        <v>52.941176470588239</v>
      </c>
      <c r="E17" s="65">
        <v>19</v>
      </c>
      <c r="F17" s="66">
        <f>(IF(E17=-1,0,(IF(E17&gt;E$4,0,IF(E17&lt;E$3,1,((E$4-E17)/E$5))))))*100</f>
        <v>81.4070351758794</v>
      </c>
      <c r="G17" s="67">
        <v>8.0162133983248793</v>
      </c>
      <c r="H17" s="66">
        <f>(IF(G17=-1,0,(IF(G17&gt;G$4,0,IF(G17&lt;G$3,1,((G$4-G17)/G$5))))))*100</f>
        <v>95.99189330083756</v>
      </c>
      <c r="I17" s="65">
        <v>9</v>
      </c>
      <c r="J17" s="66">
        <f>(IF(I17=-1,0,(IF(I17&gt;I$4,0,IF(I17&lt;I$3,1,((I$4-I17)/I$5))))))*100</f>
        <v>52.941176470588239</v>
      </c>
      <c r="K17" s="65">
        <v>19</v>
      </c>
      <c r="L17" s="66">
        <f>(IF(K17=-1,0,(IF(K17&gt;K$4,0,IF(K17&lt;K$3,1,((K$4-K17)/K$5))))))*100</f>
        <v>81.4070351758794</v>
      </c>
      <c r="M17" s="67">
        <v>8.0162133983248793</v>
      </c>
      <c r="N17" s="68">
        <f>(IF(M17=-1,0,(IF(M17&gt;M$4,0,IF(M17&lt;M$3,1,((M$4-M17)/M$5))))))*100</f>
        <v>95.99189330083756</v>
      </c>
      <c r="O17" s="67">
        <v>0</v>
      </c>
      <c r="P17" s="66">
        <f>(IF(O17=-1,0,(IF(O17&gt;O$4,0,IF(O17&lt;O$3,1,((O$4-O17)/O$5))))))*100</f>
        <v>100</v>
      </c>
      <c r="Q17" s="68">
        <f>25%*P17+12.5%*D17+12.5%*F17+12.5%*H17+12.5%*J17+12.5%*L17+12.5%*N17</f>
        <v>82.585026236826295</v>
      </c>
      <c r="R17" s="78">
        <f>+Q17</f>
        <v>82.585026236826295</v>
      </c>
      <c r="S17" s="115">
        <f>+ROUND(Q17,1)</f>
        <v>82.6</v>
      </c>
      <c r="T17" s="69">
        <f>RANK(R17,R$13:R$224)</f>
        <v>130</v>
      </c>
      <c r="U17" s="70">
        <v>19</v>
      </c>
      <c r="V17" s="66">
        <f>(IF(U17=-1,0,(IF(U17&gt;U$4,0,IF(U17&lt;U$3,1,((U$4-U17)/U$5))))))*100</f>
        <v>44</v>
      </c>
      <c r="W17" s="70">
        <v>144</v>
      </c>
      <c r="X17" s="66">
        <f>(IF(W17=-1,0,(IF(W17&gt;W$4,0,IF(W17&lt;W$3,1,((W$4-W17)/W$5))))))*100</f>
        <v>65.994236311239192</v>
      </c>
      <c r="Y17" s="71">
        <v>1.4096867148157499</v>
      </c>
      <c r="Z17" s="68">
        <f>(IF(Y17=-1,0,(IF(Y17&gt;Y$4,0,IF(Y17&lt;Y$3,1,((Y$4-Y17)/Y$5))))))*100</f>
        <v>92.951566425921257</v>
      </c>
      <c r="AA17" s="70">
        <v>9</v>
      </c>
      <c r="AB17" s="66">
        <f>IF(AA17="No Practice", 0, AA17/15*100)</f>
        <v>60</v>
      </c>
      <c r="AC17" s="68">
        <f>AVERAGE(V17,X17,Z17,AB17)</f>
        <v>65.736450684290105</v>
      </c>
      <c r="AD17" s="68">
        <f>+AC17</f>
        <v>65.736450684290105</v>
      </c>
      <c r="AE17" s="115">
        <f>+ROUND(AC17,1)</f>
        <v>65.7</v>
      </c>
      <c r="AF17" s="72">
        <f>RANK(AD17,AD$13:AD$224)</f>
        <v>117</v>
      </c>
      <c r="AG17" s="70">
        <v>4</v>
      </c>
      <c r="AH17" s="66">
        <f>(IF(AG17=-1,0,(IF(AG17&gt;AG$4,0,IF(AG17&lt;AG$3,1,((AG$4-AG17)/AG$5))))))*100</f>
        <v>83.333333333333343</v>
      </c>
      <c r="AI17" s="70">
        <v>42</v>
      </c>
      <c r="AJ17" s="66">
        <f>(IF(AI17=-1,0,(IF(AI17&gt;AI$4,0,IF(AI17&lt;AI$3,1,((AI$4-AI17)/AI$5))))))*100</f>
        <v>89.565217391304358</v>
      </c>
      <c r="AK17" s="71">
        <v>101.281997521775</v>
      </c>
      <c r="AL17" s="66">
        <f>(IF(AK17=-1,0,(IF(AK17&gt;AK$4,0,IF(AK17&lt;AK$3,1,((AK$4-AK17)/AK$5))))))*100</f>
        <v>98.749604968866961</v>
      </c>
      <c r="AM17" s="70">
        <v>5</v>
      </c>
      <c r="AN17" s="66">
        <f>+IF(AM17="No Practice",0,AM17/8)*100</f>
        <v>62.5</v>
      </c>
      <c r="AO17" s="74">
        <f>AVERAGE(AH17,AJ17,AL17,AN17)</f>
        <v>83.537038923376159</v>
      </c>
      <c r="AP17" s="68">
        <f>+AO17</f>
        <v>83.537038923376159</v>
      </c>
      <c r="AQ17" s="115">
        <f>+ROUND(AO17,1)</f>
        <v>83.5</v>
      </c>
      <c r="AR17" s="69">
        <f>RANK(AP17,AP$13:AP$224)</f>
        <v>50</v>
      </c>
      <c r="AS17" s="75">
        <v>7</v>
      </c>
      <c r="AT17" s="66">
        <f>(IF(AS17=-1,0,(IF(AS17&gt;AS$4,0,IF(AS17&lt;AS$3,1,((AS$4-AS17)/AS$5))))))*100</f>
        <v>50</v>
      </c>
      <c r="AU17" s="75">
        <v>32</v>
      </c>
      <c r="AV17" s="66">
        <f>(IF(AU17=-1,0,(IF(AU17&gt;AU$4,0,IF(AU17&lt;AU$3,1,((AU$4-AU17)/AU$5))))))*100</f>
        <v>85.167464114832541</v>
      </c>
      <c r="AW17" s="75">
        <v>10.7725745924088</v>
      </c>
      <c r="AX17" s="68">
        <f>(IF(AW17=-1,0,(IF(AW17&gt;AW$4,0,IF(AW17&lt;AW$3,1,((AW$4-AW17)/AW$5))))))*100</f>
        <v>28.182836050608</v>
      </c>
      <c r="AY17" s="75">
        <v>19</v>
      </c>
      <c r="AZ17" s="66">
        <f>+IF(AY17="No Practice",0,AY17/30)*100</f>
        <v>63.333333333333329</v>
      </c>
      <c r="BA17" s="76">
        <f>AVERAGE(AT17,AV17,AX17,AZ17)</f>
        <v>56.670908374693468</v>
      </c>
      <c r="BB17" s="68">
        <f>+BA17</f>
        <v>56.670908374693468</v>
      </c>
      <c r="BC17" s="115">
        <f>+ROUND(BA17,1)</f>
        <v>56.7</v>
      </c>
      <c r="BD17" s="69">
        <f>RANK(BB17,BB$13:BB$224)</f>
        <v>124</v>
      </c>
      <c r="BE17" s="73">
        <v>0</v>
      </c>
      <c r="BF17" s="73">
        <v>5</v>
      </c>
      <c r="BG17" s="77">
        <f>+SUM(BE17,BF17)</f>
        <v>5</v>
      </c>
      <c r="BH17" s="76">
        <f>(IF(BG17=-1,0,(IF(BG17&lt;BG$4,0,IF(BG17&gt;BG$3,1,((-BG$4+BG17)/BG$5))))))*100</f>
        <v>25</v>
      </c>
      <c r="BI17" s="119">
        <f>+BH17</f>
        <v>25</v>
      </c>
      <c r="BJ17" s="115">
        <f>ROUND(BH17,1)</f>
        <v>25</v>
      </c>
      <c r="BK17" s="69">
        <f>RANK(BI17,BI$13:BI$224)</f>
        <v>165</v>
      </c>
      <c r="BL17" s="73">
        <v>4</v>
      </c>
      <c r="BM17" s="68">
        <f>(IF(BL17=-1,0,(IF(BL17&lt;BL$4,0,IF(BL17&gt;BL$3,1,((-BL$4+BL17)/BL$5))))))*100</f>
        <v>40</v>
      </c>
      <c r="BN17" s="73">
        <v>8</v>
      </c>
      <c r="BO17" s="68">
        <f>(IF(BN17=-1,0,(IF(BN17&lt;BN$4,0,IF(BN17&gt;BN$3,1,((-BN$4+BN17)/BN$5))))))*100</f>
        <v>80</v>
      </c>
      <c r="BP17" s="73">
        <v>8</v>
      </c>
      <c r="BQ17" s="68">
        <f>(IF(BP17=-1,0,(IF(BP17&lt;BP$4,0,IF(BP17&gt;BP$3,1,((-BP$4+BP17)/BP$5))))))*100</f>
        <v>80</v>
      </c>
      <c r="BR17" s="73">
        <v>3</v>
      </c>
      <c r="BS17" s="78">
        <f>(IF(BR17=-1,0,(IF(BR17&lt;BR$4,0,IF(BR17&gt;BR$3,1,((-BR$4+BR17)/BR$5))))))*100</f>
        <v>50</v>
      </c>
      <c r="BT17" s="73">
        <v>4</v>
      </c>
      <c r="BU17" s="68">
        <f>(IF(BT17=-1,0,(IF(BT17&lt;BT$4,0,IF(BT17&gt;BT$3,1,((-BT$4+BT17)/BT$5))))))*100</f>
        <v>57.142857142857139</v>
      </c>
      <c r="BV17" s="73">
        <v>2</v>
      </c>
      <c r="BW17" s="66">
        <f>(IF(BV17=-1,0,(IF(BV17&lt;BV$4,0,IF(BV17&gt;BV$3,1,((-BV$4+BV17)/BV$5))))))*100</f>
        <v>28.571428571428569</v>
      </c>
      <c r="BX17" s="77">
        <f>+SUM(BN17,BL17,BP17,BR17,BT17,BV17)</f>
        <v>29</v>
      </c>
      <c r="BY17" s="80">
        <f>(IF(BX17=-1,0,(IF(BX17&lt;BX$4,0,IF(BX17&gt;BX$3,1,((-BX$4+BX17)/BX$5))))))*100</f>
        <v>57.999999999999993</v>
      </c>
      <c r="BZ17" s="78">
        <f>+BY17</f>
        <v>57.999999999999993</v>
      </c>
      <c r="CA17" s="115">
        <f>+ROUND(BY17,1)</f>
        <v>58</v>
      </c>
      <c r="CB17" s="72">
        <f>RANK(BZ17,BZ$13:BZ$224)</f>
        <v>79</v>
      </c>
      <c r="CC17" s="73">
        <v>57</v>
      </c>
      <c r="CD17" s="68">
        <f>(IF(CC17=-1,0,(IF(CC17&gt;CC$4,0,IF(CC17&lt;CC$3,1,((CC$4-CC17)/CC$5))))))*100</f>
        <v>10</v>
      </c>
      <c r="CE17" s="73">
        <v>177</v>
      </c>
      <c r="CF17" s="66">
        <f>(IF(CE17=-1,0,(IF(CE17&gt;CE$4,0,IF(CE17&lt;CE$3,1,((CE$4-CE17)/CE$5))))))*100</f>
        <v>80.216383307573409</v>
      </c>
      <c r="CG17" s="73">
        <v>42.981823416001397</v>
      </c>
      <c r="CH17" s="66">
        <f>(IF(CG17=-1,0,(IF(CG17&gt;CG$4,0,IF(CG17&lt;CG$3,1,((CG$4-CG17)/CG$5)^$CH$3)))))*100</f>
        <v>75.899380183896994</v>
      </c>
      <c r="CI17" s="73">
        <v>12</v>
      </c>
      <c r="CJ17" s="78">
        <f>IF(CI17="NO VAT","No VAT",(IF(CI17="NO REFUND",0,(IF(CI17&gt;CI$5,0,IF(CI17&lt;CI$3,1,((CI$5-CI17)/CI$5))))))*100)</f>
        <v>76</v>
      </c>
      <c r="CK17" s="73">
        <v>52.738095238095198</v>
      </c>
      <c r="CL17" s="68">
        <f>IF(CK17="NO VAT","No VAT",(IF(CK17="NO REFUND",0,(IF(CK17&gt;CK$4,0,IF(CK17&lt;CK$3,1,((CK$4-CK17)/CK$5))))))*100)</f>
        <v>4.3666115094687301</v>
      </c>
      <c r="CM17" s="73">
        <v>3</v>
      </c>
      <c r="CN17" s="68">
        <f>IF(CM17="NO CIT","No CIT",IF(CM17&gt;CM$4,0,IF(CM17&lt;CM$3,1,((CM$4-CM17)/CM$5)))*100)</f>
        <v>97.247706422018354</v>
      </c>
      <c r="CO17" s="73">
        <v>0</v>
      </c>
      <c r="CP17" s="66">
        <f>IF(CO17="NO CIT","No CIT",IF(CO17&gt;CO$4,0,IF(CO17&lt;CO$3,1,((CO$5-CO17)/CO$5)))*100)</f>
        <v>100</v>
      </c>
      <c r="CQ17" s="157">
        <f>IF(OR(ISNUMBER(CJ17),ISNUMBER(CL17),ISNUMBER(CN17),ISNUMBER(CP17)),AVERAGE(CJ17,CL17,CN17,CP17),"")</f>
        <v>69.403579482871777</v>
      </c>
      <c r="CR17" s="128">
        <f>AVERAGE(CD17,CF17,CH17,CQ17)</f>
        <v>58.879835743585545</v>
      </c>
      <c r="CS17" s="78">
        <f>+CR17</f>
        <v>58.879835743585545</v>
      </c>
      <c r="CT17" s="115">
        <f>ROUND(CR17,1)</f>
        <v>58.9</v>
      </c>
      <c r="CU17" s="69">
        <f>RANK(CS17,CS$13:CS$224)</f>
        <v>145</v>
      </c>
      <c r="CV17" s="73">
        <v>61.3333333333333</v>
      </c>
      <c r="CW17" s="68">
        <f>(IF(CV17=-1,0,(IF(CV17&gt;CV$4,0,IF(CV17&lt;CV$3,1,((CV$4-CV17)/CV$5))))))*100</f>
        <v>62.054507337526218</v>
      </c>
      <c r="CX17" s="73">
        <v>50.6666666666667</v>
      </c>
      <c r="CY17" s="68">
        <f>(IF(CX17=-1,0,(IF(CX17&gt;CX$4,0,IF(CX17&lt;CX$3,1,((CX$4-CX17)/CX$5))))))*100</f>
        <v>70.611439842209052</v>
      </c>
      <c r="CZ17" s="73">
        <v>546.38888888888903</v>
      </c>
      <c r="DA17" s="68">
        <f>(IF(CZ17=-1,0,(IF(CZ17&gt;CZ$4,0,IF(CZ17&lt;CZ$3,1,((CZ$4-CZ17)/CZ$5))))))*100</f>
        <v>48.453878406708583</v>
      </c>
      <c r="DB17" s="73">
        <v>120.833333333333</v>
      </c>
      <c r="DC17" s="68">
        <f>(IF(DB17=-1,0,(IF(DB17&gt;DB$4,0,IF(DB17&lt;DB$3,1,((DB$4-DB17)/DB$5))))))*100</f>
        <v>69.791666666666742</v>
      </c>
      <c r="DD17" s="73">
        <v>61.3333333333333</v>
      </c>
      <c r="DE17" s="68">
        <f>(IF(DD17=-1,0,(IF(DD17&gt;DD$4,0,IF(DD17&lt;DD$3,1,((DD$4-DD17)/DD$5))))))*100</f>
        <v>78.375149342891277</v>
      </c>
      <c r="DF17" s="73">
        <v>48</v>
      </c>
      <c r="DG17" s="68">
        <f>(IF(DF17=-1,0,(IF(DF17&gt;DF$4,0,IF(DF17&lt;DF$3,1,((DF$4-DF17)/DF$5))))))*100</f>
        <v>80.3347280334728</v>
      </c>
      <c r="DH17" s="73">
        <v>546.38888888888903</v>
      </c>
      <c r="DI17" s="68">
        <f>(IF(DH17=-1,0,(IF(DH17&gt;DH$4,0,IF(DH17&lt;DH$3,1,((DH$4-DH17)/DH$5))))))*100</f>
        <v>54.467592592592581</v>
      </c>
      <c r="DJ17" s="73">
        <v>100</v>
      </c>
      <c r="DK17" s="66">
        <f>(IF(DJ17=-1,0,(IF(DJ17&gt;DJ$4,0,IF(DJ17&lt;DJ$3,1,((DJ$4-DJ17)/DJ$5))))))*100</f>
        <v>85.714285714285708</v>
      </c>
      <c r="DL17" s="78">
        <f>AVERAGE(CW17,CY17,DA17,DC17,DE17,DG17,DI17,DK17)</f>
        <v>68.725405992044116</v>
      </c>
      <c r="DM17" s="78">
        <f>+DL17</f>
        <v>68.725405992044116</v>
      </c>
      <c r="DN17" s="115">
        <f>ROUND(DL17,1)</f>
        <v>68.7</v>
      </c>
      <c r="DO17" s="69">
        <f>RANK(DM17,DM$13:DM$224)</f>
        <v>112</v>
      </c>
      <c r="DP17" s="67">
        <v>476</v>
      </c>
      <c r="DQ17" s="66">
        <f>(IF(DP17=-1,0,(IF(DP17&gt;DP$4,0,IF(DP17&lt;DP$3,1,((DP$4-DP17)/DP$5))))))*100</f>
        <v>70.819672131147541</v>
      </c>
      <c r="DR17" s="67">
        <v>27.1</v>
      </c>
      <c r="DS17" s="66">
        <f>(IF(DR17=-1,0,(IF(DR17&gt;DR$4,0,IF(DR17&lt;DR$3,1,((DR$4-DR17)/DR$5))))))*100</f>
        <v>69.628796400449929</v>
      </c>
      <c r="DT17" s="67">
        <v>11.5</v>
      </c>
      <c r="DU17" s="66">
        <f>DT17/18*100</f>
        <v>63.888888888888886</v>
      </c>
      <c r="DV17" s="78">
        <f>AVERAGE(DU17,DQ17,DS17)</f>
        <v>68.112452473495452</v>
      </c>
      <c r="DW17" s="78">
        <f>+DV17</f>
        <v>68.112452473495452</v>
      </c>
      <c r="DX17" s="115">
        <f>ROUND(DV17,1)</f>
        <v>68.099999999999994</v>
      </c>
      <c r="DY17" s="69">
        <f>RANK(DW17,DW$13:DW$224)</f>
        <v>36</v>
      </c>
      <c r="DZ17" s="67">
        <v>37.089471176163002</v>
      </c>
      <c r="EA17" s="68">
        <f>(IF(DZ17=-1,0,(IF(DZ17&lt;DZ$4,0,IF(DZ17&gt;DZ$3,1,((-DZ$4+DZ17)/DZ$5))))))*100</f>
        <v>39.924080921596342</v>
      </c>
      <c r="EB17" s="67">
        <v>5</v>
      </c>
      <c r="EC17" s="66">
        <f>(IF(EB17=-1,0,(IF(EB17&lt;EB$4,0,IF(EB17&gt;EB$3,1,((-EB$4+EB17)/EB$5))))))*100</f>
        <v>31.25</v>
      </c>
      <c r="ED17" s="68">
        <f>AVERAGE(EA17,EC17)</f>
        <v>35.587040460798171</v>
      </c>
      <c r="EE17" s="78">
        <f>+ED17</f>
        <v>35.587040460798171</v>
      </c>
      <c r="EF17" s="115">
        <f>ROUND(ED17,1)</f>
        <v>35.6</v>
      </c>
      <c r="EG17" s="69">
        <f>RANK(EE17,EE$13:EE$224)</f>
        <v>132</v>
      </c>
      <c r="EH17" s="81"/>
      <c r="EI17" s="81"/>
      <c r="EJ17" s="81"/>
      <c r="EK17" s="83">
        <f>RANK(EN17,EN$13:EN$224)</f>
        <v>113</v>
      </c>
      <c r="EL17" s="134">
        <f>ROUND(EM17,1)</f>
        <v>60.3</v>
      </c>
      <c r="EM17" s="158">
        <f>AVERAGE(Q17,AC17,BA17,BH17,BY17,CR17,DL17,DV17,ED17,AO17)</f>
        <v>60.28341588891093</v>
      </c>
      <c r="EN17" s="139">
        <f>AVERAGE(Q17,AC17,BA17,BH17,BY17,CR17,DL17,DV17,ED17,AO17)</f>
        <v>60.28341588891093</v>
      </c>
      <c r="EO17" s="84"/>
      <c r="EP17" s="85"/>
      <c r="EQ17" s="46"/>
    </row>
    <row r="18" spans="1:149" ht="14.45" customHeight="1" x14ac:dyDescent="0.25">
      <c r="A18" s="64" t="s">
        <v>34</v>
      </c>
      <c r="B18" s="156" t="str">
        <f>INDEX('Economy Names'!$A$2:$H$213,'Economy Names'!L7,'Economy Names'!$K$1)</f>
        <v>Argentina</v>
      </c>
      <c r="C18" s="65">
        <v>12</v>
      </c>
      <c r="D18" s="66">
        <f>(IF(C18=-1,0,(IF(C18&gt;C$4,0,IF(C18&lt;C$3,1,((C$4-C18)/C$5))))))*100</f>
        <v>35.294117647058826</v>
      </c>
      <c r="E18" s="65">
        <v>11.5</v>
      </c>
      <c r="F18" s="66">
        <f>(IF(E18=-1,0,(IF(E18&gt;E$4,0,IF(E18&lt;E$3,1,((E$4-E18)/E$5))))))*100</f>
        <v>88.94472361809045</v>
      </c>
      <c r="G18" s="67">
        <v>5.0100981269898801</v>
      </c>
      <c r="H18" s="66">
        <f>(IF(G18=-1,0,(IF(G18&gt;G$4,0,IF(G18&lt;G$3,1,((G$4-G18)/G$5))))))*100</f>
        <v>97.494950936505063</v>
      </c>
      <c r="I18" s="65">
        <v>12</v>
      </c>
      <c r="J18" s="66">
        <f>(IF(I18=-1,0,(IF(I18&gt;I$4,0,IF(I18&lt;I$3,1,((I$4-I18)/I$5))))))*100</f>
        <v>35.294117647058826</v>
      </c>
      <c r="K18" s="65">
        <v>11.5</v>
      </c>
      <c r="L18" s="66">
        <f>(IF(K18=-1,0,(IF(K18&gt;K$4,0,IF(K18&lt;K$3,1,((K$4-K18)/K$5))))))*100</f>
        <v>88.94472361809045</v>
      </c>
      <c r="M18" s="67">
        <v>5.0100981269898801</v>
      </c>
      <c r="N18" s="68">
        <f>(IF(M18=-1,0,(IF(M18&gt;M$4,0,IF(M18&lt;M$3,1,((M$4-M18)/M$5))))))*100</f>
        <v>97.494950936505063</v>
      </c>
      <c r="O18" s="67">
        <v>0</v>
      </c>
      <c r="P18" s="66">
        <f>(IF(O18=-1,0,(IF(O18&gt;O$4,0,IF(O18&lt;O$3,1,((O$4-O18)/O$5))))))*100</f>
        <v>100</v>
      </c>
      <c r="Q18" s="68">
        <f>25%*P18+12.5%*D18+12.5%*F18+12.5%*H18+12.5%*J18+12.5%*L18+12.5%*N18</f>
        <v>80.433448050413602</v>
      </c>
      <c r="R18" s="78">
        <f>+Q18</f>
        <v>80.433448050413602</v>
      </c>
      <c r="S18" s="115">
        <f>+ROUND(Q18,1)</f>
        <v>80.400000000000006</v>
      </c>
      <c r="T18" s="69">
        <f>RANK(R18,R$13:R$224)</f>
        <v>141</v>
      </c>
      <c r="U18" s="70">
        <v>17</v>
      </c>
      <c r="V18" s="66">
        <f>(IF(U18=-1,0,(IF(U18&gt;U$4,0,IF(U18&lt;U$3,1,((U$4-U18)/U$5))))))*100</f>
        <v>52</v>
      </c>
      <c r="W18" s="70">
        <v>318</v>
      </c>
      <c r="X18" s="66">
        <f>(IF(W18=-1,0,(IF(W18&gt;W$4,0,IF(W18&lt;W$3,1,((W$4-W18)/W$5))))))*100</f>
        <v>15.85014409221902</v>
      </c>
      <c r="Y18" s="71">
        <v>3.08457624282627</v>
      </c>
      <c r="Z18" s="68">
        <f>(IF(Y18=-1,0,(IF(Y18&gt;Y$4,0,IF(Y18&lt;Y$3,1,((Y$4-Y18)/Y$5))))))*100</f>
        <v>84.577118785868649</v>
      </c>
      <c r="AA18" s="70">
        <v>11</v>
      </c>
      <c r="AB18" s="66">
        <f>IF(AA18="No Practice", 0, AA18/15*100)</f>
        <v>73.333333333333329</v>
      </c>
      <c r="AC18" s="68">
        <f>AVERAGE(V18,X18,Z18,AB18)</f>
        <v>56.440149052855247</v>
      </c>
      <c r="AD18" s="68">
        <f>+AC18</f>
        <v>56.440149052855247</v>
      </c>
      <c r="AE18" s="115">
        <f>+ROUND(AC18,1)</f>
        <v>56.4</v>
      </c>
      <c r="AF18" s="72">
        <f>RANK(AD18,AD$13:AD$224)</f>
        <v>155</v>
      </c>
      <c r="AG18" s="70">
        <v>6</v>
      </c>
      <c r="AH18" s="66">
        <f>(IF(AG18=-1,0,(IF(AG18&gt;AG$4,0,IF(AG18&lt;AG$3,1,((AG$4-AG18)/AG$5))))))*100</f>
        <v>50</v>
      </c>
      <c r="AI18" s="70">
        <v>92</v>
      </c>
      <c r="AJ18" s="66">
        <f>(IF(AI18=-1,0,(IF(AI18&gt;AI$4,0,IF(AI18&lt;AI$3,1,((AI$4-AI18)/AI$5))))))*100</f>
        <v>67.826086956521735</v>
      </c>
      <c r="AK18" s="71">
        <v>15.512576927885</v>
      </c>
      <c r="AL18" s="66">
        <f>(IF(AK18=-1,0,(IF(AK18&gt;AK$4,0,IF(AK18&lt;AK$3,1,((AK$4-AK18)/AK$5))))))*100</f>
        <v>99.808486704594017</v>
      </c>
      <c r="AM18" s="70">
        <v>5</v>
      </c>
      <c r="AN18" s="66">
        <f>+IF(AM18="No Practice",0,AM18/8)*100</f>
        <v>62.5</v>
      </c>
      <c r="AO18" s="74">
        <f>AVERAGE(AH18,AJ18,AL18,AN18)</f>
        <v>70.033643415278931</v>
      </c>
      <c r="AP18" s="68">
        <f>+AO18</f>
        <v>70.033643415278931</v>
      </c>
      <c r="AQ18" s="115">
        <f>+ROUND(AO18,1)</f>
        <v>70</v>
      </c>
      <c r="AR18" s="69">
        <f>RANK(AP18,AP$13:AP$224)</f>
        <v>111</v>
      </c>
      <c r="AS18" s="75">
        <v>7</v>
      </c>
      <c r="AT18" s="66">
        <f>(IF(AS18=-1,0,(IF(AS18&gt;AS$4,0,IF(AS18&lt;AS$3,1,((AS$4-AS18)/AS$5))))))*100</f>
        <v>50</v>
      </c>
      <c r="AU18" s="75">
        <v>51.5</v>
      </c>
      <c r="AV18" s="66">
        <f>(IF(AU18=-1,0,(IF(AU18&gt;AU$4,0,IF(AU18&lt;AU$3,1,((AU$4-AU18)/AU$5))))))*100</f>
        <v>75.837320574162675</v>
      </c>
      <c r="AW18" s="75">
        <v>6.5858384730986499</v>
      </c>
      <c r="AX18" s="68">
        <f>(IF(AW18=-1,0,(IF(AW18&gt;AW$4,0,IF(AW18&lt;AW$3,1,((AW$4-AW18)/AW$5))))))*100</f>
        <v>56.094410179342326</v>
      </c>
      <c r="AY18" s="75">
        <v>13.5</v>
      </c>
      <c r="AZ18" s="66">
        <f>+IF(AY18="No Practice",0,AY18/30)*100</f>
        <v>45</v>
      </c>
      <c r="BA18" s="76">
        <f>AVERAGE(AT18,AV18,AX18,AZ18)</f>
        <v>56.732932688376252</v>
      </c>
      <c r="BB18" s="68">
        <f>+BA18</f>
        <v>56.732932688376252</v>
      </c>
      <c r="BC18" s="115">
        <f>+ROUND(BA18,1)</f>
        <v>56.7</v>
      </c>
      <c r="BD18" s="69">
        <f>RANK(BB18,BB$13:BB$224)</f>
        <v>123</v>
      </c>
      <c r="BE18" s="73">
        <v>8</v>
      </c>
      <c r="BF18" s="73">
        <v>2</v>
      </c>
      <c r="BG18" s="77">
        <f>+SUM(BE18,BF18)</f>
        <v>10</v>
      </c>
      <c r="BH18" s="76">
        <f>(IF(BG18=-1,0,(IF(BG18&lt;BG$4,0,IF(BG18&gt;BG$3,1,((-BG$4+BG18)/BG$5))))))*100</f>
        <v>50</v>
      </c>
      <c r="BI18" s="119">
        <f>+BH18</f>
        <v>50</v>
      </c>
      <c r="BJ18" s="115">
        <f>ROUND(BH18,1)</f>
        <v>50</v>
      </c>
      <c r="BK18" s="69">
        <f>RANK(BI18,BI$13:BI$224)</f>
        <v>104</v>
      </c>
      <c r="BL18" s="73">
        <v>7</v>
      </c>
      <c r="BM18" s="68">
        <f>(IF(BL18=-1,0,(IF(BL18&lt;BL$4,0,IF(BL18&gt;BL$3,1,((-BL$4+BL18)/BL$5))))))*100</f>
        <v>70</v>
      </c>
      <c r="BN18" s="73">
        <v>2</v>
      </c>
      <c r="BO18" s="68">
        <f>(IF(BN18=-1,0,(IF(BN18&lt;BN$4,0,IF(BN18&gt;BN$3,1,((-BN$4+BN18)/BN$5))))))*100</f>
        <v>20</v>
      </c>
      <c r="BP18" s="73">
        <v>6</v>
      </c>
      <c r="BQ18" s="68">
        <f>(IF(BP18=-1,0,(IF(BP18&lt;BP$4,0,IF(BP18&gt;BP$3,1,((-BP$4+BP18)/BP$5))))))*100</f>
        <v>60</v>
      </c>
      <c r="BR18" s="73">
        <v>6</v>
      </c>
      <c r="BS18" s="78">
        <f>(IF(BR18=-1,0,(IF(BR18&lt;BR$4,0,IF(BR18&gt;BR$3,1,((-BR$4+BR18)/BR$5))))))*100</f>
        <v>100</v>
      </c>
      <c r="BT18" s="73">
        <v>5</v>
      </c>
      <c r="BU18" s="68">
        <f>(IF(BT18=-1,0,(IF(BT18&lt;BT$4,0,IF(BT18&gt;BT$3,1,((-BT$4+BT18)/BT$5))))))*100</f>
        <v>71.428571428571431</v>
      </c>
      <c r="BV18" s="73">
        <v>5</v>
      </c>
      <c r="BW18" s="66">
        <f>(IF(BV18=-1,0,(IF(BV18&lt;BV$4,0,IF(BV18&gt;BV$3,1,((-BV$4+BV18)/BV$5))))))*100</f>
        <v>71.428571428571431</v>
      </c>
      <c r="BX18" s="77">
        <f>+SUM(BN18,BL18,BP18,BR18,BT18,BV18)</f>
        <v>31</v>
      </c>
      <c r="BY18" s="80">
        <f>(IF(BX18=-1,0,(IF(BX18&lt;BX$4,0,IF(BX18&gt;BX$3,1,((-BX$4+BX18)/BX$5))))))*100</f>
        <v>62</v>
      </c>
      <c r="BZ18" s="78">
        <f>+BY18</f>
        <v>62</v>
      </c>
      <c r="CA18" s="115">
        <f>+ROUND(BY18,1)</f>
        <v>62</v>
      </c>
      <c r="CB18" s="72">
        <f>RANK(BZ18,BZ$13:BZ$224)</f>
        <v>61</v>
      </c>
      <c r="CC18" s="73">
        <v>9</v>
      </c>
      <c r="CD18" s="68">
        <f>(IF(CC18=-1,0,(IF(CC18&gt;CC$4,0,IF(CC18&lt;CC$3,1,((CC$4-CC18)/CC$5))))))*100</f>
        <v>90</v>
      </c>
      <c r="CE18" s="73">
        <v>311.5</v>
      </c>
      <c r="CF18" s="66">
        <f>(IF(CE18=-1,0,(IF(CE18&gt;CE$4,0,IF(CE18&lt;CE$3,1,((CE$4-CE18)/CE$5))))))*100</f>
        <v>59.428129829984542</v>
      </c>
      <c r="CG18" s="73">
        <v>106.270705963729</v>
      </c>
      <c r="CH18" s="66">
        <f>(IF(CG18=-1,0,(IF(CG18&gt;CG$4,0,IF(CG18&lt;CG$3,1,((CG$4-CG18)/CG$5)^$CH$3)))))*100</f>
        <v>0</v>
      </c>
      <c r="CI18" s="73" t="s">
        <v>1975</v>
      </c>
      <c r="CJ18" s="78">
        <f>IF(CI18="NO VAT","No VAT",(IF(CI18="NO REFUND",0,(IF(CI18&gt;CI$5,0,IF(CI18&lt;CI$3,1,((CI$5-CI18)/CI$5))))))*100)</f>
        <v>0</v>
      </c>
      <c r="CK18" s="73" t="s">
        <v>1975</v>
      </c>
      <c r="CL18" s="68">
        <f>IF(CK18="NO VAT","No VAT",(IF(CK18="NO REFUND",0,(IF(CK18&gt;CK$4,0,IF(CK18&lt;CK$3,1,((CK$4-CK18)/CK$5))))))*100)</f>
        <v>0</v>
      </c>
      <c r="CM18" s="73">
        <v>6</v>
      </c>
      <c r="CN18" s="68">
        <f>IF(CM18="NO CIT","No CIT",IF(CM18&gt;CM$4,0,IF(CM18&lt;CM$3,1,((CM$4-CM18)/CM$5)))*100)</f>
        <v>91.743119266055047</v>
      </c>
      <c r="CO18" s="73">
        <v>0</v>
      </c>
      <c r="CP18" s="66">
        <f>IF(CO18="NO CIT","No CIT",IF(CO18&gt;CO$4,0,IF(CO18&lt;CO$3,1,((CO$5-CO18)/CO$5)))*100)</f>
        <v>100</v>
      </c>
      <c r="CQ18" s="157">
        <f>IF(OR(ISNUMBER(CJ18),ISNUMBER(CL18),ISNUMBER(CN18),ISNUMBER(CP18)),AVERAGE(CJ18,CL18,CN18,CP18),"")</f>
        <v>47.935779816513758</v>
      </c>
      <c r="CR18" s="128">
        <f>AVERAGE(CD18,CF18,CH18,CQ18)</f>
        <v>49.340977411624571</v>
      </c>
      <c r="CS18" s="78">
        <f>+CR18</f>
        <v>49.340977411624571</v>
      </c>
      <c r="CT18" s="115">
        <f>ROUND(CR18,1)</f>
        <v>49.3</v>
      </c>
      <c r="CU18" s="69">
        <f>RANK(CS18,CS$13:CS$224)</f>
        <v>170</v>
      </c>
      <c r="CV18" s="73">
        <v>21</v>
      </c>
      <c r="CW18" s="68">
        <f>(IF(CV18=-1,0,(IF(CV18&gt;CV$4,0,IF(CV18&lt;CV$3,1,((CV$4-CV18)/CV$5))))))*100</f>
        <v>87.421383647798748</v>
      </c>
      <c r="CX18" s="73">
        <v>25</v>
      </c>
      <c r="CY18" s="68">
        <f>(IF(CX18=-1,0,(IF(CX18&gt;CX$4,0,IF(CX18&lt;CX$3,1,((CX$4-CX18)/CX$5))))))*100</f>
        <v>85.798816568047343</v>
      </c>
      <c r="CZ18" s="73">
        <v>150</v>
      </c>
      <c r="DA18" s="68">
        <f>(IF(CZ18=-1,0,(IF(CZ18&gt;CZ$4,0,IF(CZ18&lt;CZ$3,1,((CZ$4-CZ18)/CZ$5))))))*100</f>
        <v>85.84905660377359</v>
      </c>
      <c r="DB18" s="73">
        <v>60</v>
      </c>
      <c r="DC18" s="68">
        <f>(IF(DB18=-1,0,(IF(DB18&gt;DB$4,0,IF(DB18&lt;DB$3,1,((DB$4-DB18)/DB$5))))))*100</f>
        <v>85</v>
      </c>
      <c r="DD18" s="73">
        <v>60</v>
      </c>
      <c r="DE18" s="68">
        <f>(IF(DD18=-1,0,(IF(DD18&gt;DD$4,0,IF(DD18&lt;DD$3,1,((DD$4-DD18)/DD$5))))))*100</f>
        <v>78.853046594982075</v>
      </c>
      <c r="DF18" s="73">
        <v>166</v>
      </c>
      <c r="DG18" s="68">
        <f>(IF(DF18=-1,0,(IF(DF18&gt;DF$4,0,IF(DF18&lt;DF$3,1,((DF$4-DF18)/DF$5))))))*100</f>
        <v>30.962343096234306</v>
      </c>
      <c r="DH18" s="73">
        <v>1200</v>
      </c>
      <c r="DI18" s="68">
        <f>(IF(DH18=-1,0,(IF(DH18&gt;DH$4,0,IF(DH18&lt;DH$3,1,((DH$4-DH18)/DH$5))))))*100</f>
        <v>0</v>
      </c>
      <c r="DJ18" s="73">
        <v>120</v>
      </c>
      <c r="DK18" s="66">
        <f>(IF(DJ18=-1,0,(IF(DJ18&gt;DJ$4,0,IF(DJ18&lt;DJ$3,1,((DJ$4-DJ18)/DJ$5))))))*100</f>
        <v>82.857142857142861</v>
      </c>
      <c r="DL18" s="78">
        <f>AVERAGE(CW18,CY18,DA18,DC18,DE18,DG18,DI18,DK18)</f>
        <v>67.092723670997358</v>
      </c>
      <c r="DM18" s="78">
        <f>+DL18</f>
        <v>67.092723670997358</v>
      </c>
      <c r="DN18" s="115">
        <f>ROUND(DL18,1)</f>
        <v>67.099999999999994</v>
      </c>
      <c r="DO18" s="69">
        <f>RANK(DM18,DM$13:DM$224)</f>
        <v>119</v>
      </c>
      <c r="DP18" s="67">
        <v>995</v>
      </c>
      <c r="DQ18" s="66">
        <f>(IF(DP18=-1,0,(IF(DP18&gt;DP$4,0,IF(DP18&lt;DP$3,1,((DP$4-DP18)/DP$5))))))*100</f>
        <v>28.278688524590162</v>
      </c>
      <c r="DR18" s="67">
        <v>22.5</v>
      </c>
      <c r="DS18" s="66">
        <f>(IF(DR18=-1,0,(IF(DR18&gt;DR$4,0,IF(DR18&lt;DR$3,1,((DR$4-DR18)/DR$5))))))*100</f>
        <v>74.803149606299215</v>
      </c>
      <c r="DT18" s="67">
        <v>12.5</v>
      </c>
      <c r="DU18" s="66">
        <f>DT18/18*100</f>
        <v>69.444444444444443</v>
      </c>
      <c r="DV18" s="78">
        <f>AVERAGE(DU18,DQ18,DS18)</f>
        <v>57.50876085844461</v>
      </c>
      <c r="DW18" s="78">
        <f>+DV18</f>
        <v>57.50876085844461</v>
      </c>
      <c r="DX18" s="115">
        <f>ROUND(DV18,1)</f>
        <v>57.5</v>
      </c>
      <c r="DY18" s="69">
        <f>RANK(DW18,DW$13:DW$224)</f>
        <v>97</v>
      </c>
      <c r="DZ18" s="67">
        <v>19.220914428421999</v>
      </c>
      <c r="EA18" s="68">
        <f>(IF(DZ18=-1,0,(IF(DZ18&lt;DZ$4,0,IF(DZ18&gt;DZ$3,1,((-DZ$4+DZ18)/DZ$5))))))*100</f>
        <v>20.68989712424327</v>
      </c>
      <c r="EB18" s="67">
        <v>9.5</v>
      </c>
      <c r="EC18" s="66">
        <f>(IF(EB18=-1,0,(IF(EB18&lt;EB$4,0,IF(EB18&gt;EB$3,1,((-EB$4+EB18)/EB$5))))))*100</f>
        <v>59.375</v>
      </c>
      <c r="ED18" s="68">
        <f>AVERAGE(EA18,EC18)</f>
        <v>40.032448562121637</v>
      </c>
      <c r="EE18" s="78">
        <f>+ED18</f>
        <v>40.032448562121637</v>
      </c>
      <c r="EF18" s="115">
        <f>ROUND(ED18,1)</f>
        <v>40</v>
      </c>
      <c r="EG18" s="69">
        <f>RANK(EE18,EE$13:EE$224)</f>
        <v>111</v>
      </c>
      <c r="EH18" s="81"/>
      <c r="EI18" s="81"/>
      <c r="EJ18" s="81"/>
      <c r="EK18" s="83">
        <f>RANK(EN18,EN$13:EN$224)</f>
        <v>126</v>
      </c>
      <c r="EL18" s="134">
        <f>ROUND(EM18,1)</f>
        <v>59</v>
      </c>
      <c r="EM18" s="158">
        <f>AVERAGE(Q18,AC18,BA18,BH18,BY18,CR18,DL18,DV18,ED18,AO18)</f>
        <v>58.96150837101122</v>
      </c>
      <c r="EN18" s="139">
        <f>AVERAGE(Q18,AC18,BA18,BH18,BY18,CR18,DL18,DV18,ED18,AO18)</f>
        <v>58.96150837101122</v>
      </c>
      <c r="EO18" s="84"/>
      <c r="EP18" s="85"/>
      <c r="EQ18" s="46"/>
    </row>
    <row r="19" spans="1:149" ht="14.45" customHeight="1" x14ac:dyDescent="0.25">
      <c r="A19" s="64" t="s">
        <v>35</v>
      </c>
      <c r="B19" s="156" t="str">
        <f>INDEX('Economy Names'!$A$2:$H$213,'Economy Names'!L8,'Economy Names'!$K$1)</f>
        <v>Armenia</v>
      </c>
      <c r="C19" s="65">
        <v>3</v>
      </c>
      <c r="D19" s="66">
        <f>(IF(C19=-1,0,(IF(C19&gt;C$4,0,IF(C19&lt;C$3,1,((C$4-C19)/C$5))))))*100</f>
        <v>88.235294117647058</v>
      </c>
      <c r="E19" s="65">
        <v>4</v>
      </c>
      <c r="F19" s="66">
        <f>(IF(E19=-1,0,(IF(E19&gt;E$4,0,IF(E19&lt;E$3,1,((E$4-E19)/E$5))))))*100</f>
        <v>96.482412060301499</v>
      </c>
      <c r="G19" s="67">
        <v>0.75147070801214</v>
      </c>
      <c r="H19" s="66">
        <f>(IF(G19=-1,0,(IF(G19&gt;G$4,0,IF(G19&lt;G$3,1,((G$4-G19)/G$5))))))*100</f>
        <v>99.624264645993932</v>
      </c>
      <c r="I19" s="65">
        <v>3</v>
      </c>
      <c r="J19" s="66">
        <f>(IF(I19=-1,0,(IF(I19&gt;I$4,0,IF(I19&lt;I$3,1,((I$4-I19)/I$5))))))*100</f>
        <v>88.235294117647058</v>
      </c>
      <c r="K19" s="65">
        <v>4</v>
      </c>
      <c r="L19" s="66">
        <f>(IF(K19=-1,0,(IF(K19&gt;K$4,0,IF(K19&lt;K$3,1,((K$4-K19)/K$5))))))*100</f>
        <v>96.482412060301499</v>
      </c>
      <c r="M19" s="67">
        <v>0.75147070801214</v>
      </c>
      <c r="N19" s="68">
        <f>(IF(M19=-1,0,(IF(M19&gt;M$4,0,IF(M19&lt;M$3,1,((M$4-M19)/M$5))))))*100</f>
        <v>99.624264645993932</v>
      </c>
      <c r="O19" s="67">
        <v>0</v>
      </c>
      <c r="P19" s="66">
        <f>(IF(O19=-1,0,(IF(O19&gt;O$4,0,IF(O19&lt;O$3,1,((O$4-O19)/O$5))))))*100</f>
        <v>100</v>
      </c>
      <c r="Q19" s="68">
        <f>25%*P19+12.5%*D19+12.5%*F19+12.5%*H19+12.5%*J19+12.5%*L19+12.5%*N19</f>
        <v>96.085492705985615</v>
      </c>
      <c r="R19" s="78">
        <f>+Q19</f>
        <v>96.085492705985615</v>
      </c>
      <c r="S19" s="115">
        <f>+ROUND(Q19,1)</f>
        <v>96.1</v>
      </c>
      <c r="T19" s="69">
        <f>RANK(R19,R$13:R$224)</f>
        <v>10</v>
      </c>
      <c r="U19" s="70">
        <v>20</v>
      </c>
      <c r="V19" s="66">
        <f>(IF(U19=-1,0,(IF(U19&gt;U$4,0,IF(U19&lt;U$3,1,((U$4-U19)/U$5))))))*100</f>
        <v>40</v>
      </c>
      <c r="W19" s="70">
        <v>99</v>
      </c>
      <c r="X19" s="66">
        <f>(IF(W19=-1,0,(IF(W19&gt;W$4,0,IF(W19&lt;W$3,1,((W$4-W19)/W$5))))))*100</f>
        <v>78.962536023054753</v>
      </c>
      <c r="Y19" s="71">
        <v>1.3496724200577499</v>
      </c>
      <c r="Z19" s="68">
        <f>(IF(Y19=-1,0,(IF(Y19&gt;Y$4,0,IF(Y19&lt;Y$3,1,((Y$4-Y19)/Y$5))))))*100</f>
        <v>93.251637899711255</v>
      </c>
      <c r="AA19" s="70">
        <v>12</v>
      </c>
      <c r="AB19" s="66">
        <f>IF(AA19="No Practice", 0, AA19/15*100)</f>
        <v>80</v>
      </c>
      <c r="AC19" s="68">
        <f>AVERAGE(V19,X19,Z19,AB19)</f>
        <v>73.053543480691502</v>
      </c>
      <c r="AD19" s="68">
        <f>+AC19</f>
        <v>73.053543480691502</v>
      </c>
      <c r="AE19" s="115">
        <f>+ROUND(AC19,1)</f>
        <v>73.099999999999994</v>
      </c>
      <c r="AF19" s="72">
        <f>RANK(AD19,AD$13:AD$224)</f>
        <v>62</v>
      </c>
      <c r="AG19" s="70">
        <v>2</v>
      </c>
      <c r="AH19" s="66">
        <f>(IF(AG19=-1,0,(IF(AG19&gt;AG$4,0,IF(AG19&lt;AG$3,1,((AG$4-AG19)/AG$5))))))*100</f>
        <v>100</v>
      </c>
      <c r="AI19" s="70">
        <v>72</v>
      </c>
      <c r="AJ19" s="66">
        <f>(IF(AI19=-1,0,(IF(AI19&gt;AI$4,0,IF(AI19&lt;AI$3,1,((AI$4-AI19)/AI$5))))))*100</f>
        <v>76.521739130434781</v>
      </c>
      <c r="AK19" s="71">
        <v>67.591962231731003</v>
      </c>
      <c r="AL19" s="66">
        <f>(IF(AK19=-1,0,(IF(AK19&gt;AK$4,0,IF(AK19&lt;AK$3,1,((AK$4-AK19)/AK$5))))))*100</f>
        <v>99.165531330472461</v>
      </c>
      <c r="AM19" s="70">
        <v>6</v>
      </c>
      <c r="AN19" s="66">
        <f>+IF(AM19="No Practice",0,AM19/8)*100</f>
        <v>75</v>
      </c>
      <c r="AO19" s="74">
        <f>AVERAGE(AH19,AJ19,AL19,AN19)</f>
        <v>87.671817615226814</v>
      </c>
      <c r="AP19" s="68">
        <f>+AO19</f>
        <v>87.671817615226814</v>
      </c>
      <c r="AQ19" s="115">
        <f>+ROUND(AO19,1)</f>
        <v>87.7</v>
      </c>
      <c r="AR19" s="69">
        <f>RANK(AP19,AP$13:AP$224)</f>
        <v>30</v>
      </c>
      <c r="AS19" s="75">
        <v>3</v>
      </c>
      <c r="AT19" s="66">
        <f>(IF(AS19=-1,0,(IF(AS19&gt;AS$4,0,IF(AS19&lt;AS$3,1,((AS$4-AS19)/AS$5))))))*100</f>
        <v>83.333333333333343</v>
      </c>
      <c r="AU19" s="75">
        <v>8</v>
      </c>
      <c r="AV19" s="66">
        <f>(IF(AU19=-1,0,(IF(AU19&gt;AU$4,0,IF(AU19&lt;AU$3,1,((AU$4-AU19)/AU$5))))))*100</f>
        <v>96.650717703349287</v>
      </c>
      <c r="AW19" s="75">
        <v>9.2115764207940001E-2</v>
      </c>
      <c r="AX19" s="68">
        <f>(IF(AW19=-1,0,(IF(AW19&gt;AW$4,0,IF(AW19&lt;AW$3,1,((AW$4-AW19)/AW$5))))))*100</f>
        <v>99.385894905280409</v>
      </c>
      <c r="AY19" s="75">
        <v>22.5</v>
      </c>
      <c r="AZ19" s="66">
        <f>+IF(AY19="No Practice",0,AY19/30)*100</f>
        <v>75</v>
      </c>
      <c r="BA19" s="76">
        <f>AVERAGE(AT19,AV19,AX19,AZ19)</f>
        <v>88.592486485490753</v>
      </c>
      <c r="BB19" s="68">
        <f>+BA19</f>
        <v>88.592486485490753</v>
      </c>
      <c r="BC19" s="115">
        <f>+ROUND(BA19,1)</f>
        <v>88.6</v>
      </c>
      <c r="BD19" s="69">
        <f>RANK(BB19,BB$13:BB$224)</f>
        <v>13</v>
      </c>
      <c r="BE19" s="73">
        <v>8</v>
      </c>
      <c r="BF19" s="73">
        <v>6</v>
      </c>
      <c r="BG19" s="77">
        <f>+SUM(BE19,BF19)</f>
        <v>14</v>
      </c>
      <c r="BH19" s="76">
        <f>(IF(BG19=-1,0,(IF(BG19&lt;BG$4,0,IF(BG19&gt;BG$3,1,((-BG$4+BG19)/BG$5))))))*100</f>
        <v>70</v>
      </c>
      <c r="BI19" s="119">
        <f>+BH19</f>
        <v>70</v>
      </c>
      <c r="BJ19" s="115">
        <f>ROUND(BH19,1)</f>
        <v>70</v>
      </c>
      <c r="BK19" s="69">
        <f>RANK(BI19,BI$13:BI$224)</f>
        <v>48</v>
      </c>
      <c r="BL19" s="73">
        <v>7</v>
      </c>
      <c r="BM19" s="68">
        <f>(IF(BL19=-1,0,(IF(BL19&lt;BL$4,0,IF(BL19&gt;BL$3,1,((-BL$4+BL19)/BL$5))))))*100</f>
        <v>70</v>
      </c>
      <c r="BN19" s="73">
        <v>6</v>
      </c>
      <c r="BO19" s="68">
        <f>(IF(BN19=-1,0,(IF(BN19&lt;BN$4,0,IF(BN19&gt;BN$3,1,((-BN$4+BN19)/BN$5))))))*100</f>
        <v>60</v>
      </c>
      <c r="BP19" s="73">
        <v>8</v>
      </c>
      <c r="BQ19" s="68">
        <f>(IF(BP19=-1,0,(IF(BP19&lt;BP$4,0,IF(BP19&gt;BP$3,1,((-BP$4+BP19)/BP$5))))))*100</f>
        <v>80</v>
      </c>
      <c r="BR19" s="73">
        <v>0</v>
      </c>
      <c r="BS19" s="78">
        <f>(IF(BR19=-1,0,(IF(BR19&lt;BR$4,0,IF(BR19&gt;BR$3,1,((-BR$4+BR19)/BR$5))))))*100</f>
        <v>0</v>
      </c>
      <c r="BT19" s="73">
        <v>0</v>
      </c>
      <c r="BU19" s="68">
        <f>(IF(BT19=-1,0,(IF(BT19&lt;BT$4,0,IF(BT19&gt;BT$3,1,((-BT$4+BT19)/BT$5))))))*100</f>
        <v>0</v>
      </c>
      <c r="BV19" s="73">
        <v>0</v>
      </c>
      <c r="BW19" s="66">
        <f>(IF(BV19=-1,0,(IF(BV19&lt;BV$4,0,IF(BV19&gt;BV$3,1,((-BV$4+BV19)/BV$5))))))*100</f>
        <v>0</v>
      </c>
      <c r="BX19" s="77">
        <f>+SUM(BN19,BL19,BP19,BR19,BT19,BV19)</f>
        <v>21</v>
      </c>
      <c r="BY19" s="80">
        <f>(IF(BX19=-1,0,(IF(BX19&lt;BX$4,0,IF(BX19&gt;BX$3,1,((-BX$4+BX19)/BX$5))))))*100</f>
        <v>42</v>
      </c>
      <c r="BZ19" s="78">
        <f>+BY19</f>
        <v>42</v>
      </c>
      <c r="CA19" s="115">
        <f>+ROUND(BY19,1)</f>
        <v>42</v>
      </c>
      <c r="CB19" s="72">
        <f>RANK(BZ19,BZ$13:BZ$224)</f>
        <v>120</v>
      </c>
      <c r="CC19" s="73">
        <v>15</v>
      </c>
      <c r="CD19" s="68">
        <f>(IF(CC19=-1,0,(IF(CC19&gt;CC$4,0,IF(CC19&lt;CC$3,1,((CC$4-CC19)/CC$5))))))*100</f>
        <v>80</v>
      </c>
      <c r="CE19" s="73">
        <v>264</v>
      </c>
      <c r="CF19" s="66">
        <f>(IF(CE19=-1,0,(IF(CE19&gt;CE$4,0,IF(CE19&lt;CE$3,1,((CE$4-CE19)/CE$5))))))*100</f>
        <v>66.76970633693972</v>
      </c>
      <c r="CG19" s="73">
        <v>22.613935056238201</v>
      </c>
      <c r="CH19" s="66">
        <f>(IF(CG19=-1,0,(IF(CG19&gt;CG$4,0,IF(CG19&lt;CG$3,1,((CG$4-CG19)/CG$5)^$CH$3)))))*100</f>
        <v>100</v>
      </c>
      <c r="CI19" s="73">
        <v>14.75</v>
      </c>
      <c r="CJ19" s="78">
        <f>IF(CI19="NO VAT","No VAT",(IF(CI19="NO REFUND",0,(IF(CI19&gt;CI$5,0,IF(CI19&lt;CI$3,1,((CI$5-CI19)/CI$5))))))*100)</f>
        <v>70.5</v>
      </c>
      <c r="CK19" s="73">
        <v>28.6428571428571</v>
      </c>
      <c r="CL19" s="68">
        <f>IF(CK19="NO VAT","No VAT",(IF(CK19="NO REFUND",0,(IF(CK19&gt;CK$4,0,IF(CK19&lt;CK$3,1,((CK$4-CK19)/CK$5))))))*100)</f>
        <v>50.882515168229538</v>
      </c>
      <c r="CM19" s="73">
        <v>3.5</v>
      </c>
      <c r="CN19" s="68">
        <f>IF(CM19="NO CIT","No CIT",IF(CM19&gt;CM$4,0,IF(CM19&lt;CM$3,1,((CM$4-CM19)/CM$5)))*100)</f>
        <v>96.330275229357795</v>
      </c>
      <c r="CO19" s="73">
        <v>0</v>
      </c>
      <c r="CP19" s="66">
        <f>IF(CO19="NO CIT","No CIT",IF(CO19&gt;CO$4,0,IF(CO19&lt;CO$3,1,((CO$5-CO19)/CO$5)))*100)</f>
        <v>100</v>
      </c>
      <c r="CQ19" s="157">
        <f>IF(OR(ISNUMBER(CJ19),ISNUMBER(CL19),ISNUMBER(CN19),ISNUMBER(CP19)),AVERAGE(CJ19,CL19,CN19,CP19),"")</f>
        <v>79.428197599396839</v>
      </c>
      <c r="CR19" s="128">
        <f>AVERAGE(CD19,CF19,CH19,CQ19)</f>
        <v>81.54947598408414</v>
      </c>
      <c r="CS19" s="78">
        <f>+CR19</f>
        <v>81.54947598408414</v>
      </c>
      <c r="CT19" s="115">
        <f>ROUND(CR19,1)</f>
        <v>81.5</v>
      </c>
      <c r="CU19" s="69">
        <f>RANK(CS19,CS$13:CS$224)</f>
        <v>52</v>
      </c>
      <c r="CV19" s="73">
        <v>26.538461538461501</v>
      </c>
      <c r="CW19" s="68">
        <f>(IF(CV19=-1,0,(IF(CV19&gt;CV$4,0,IF(CV19&lt;CV$3,1,((CV$4-CV19)/CV$5))))))*100</f>
        <v>83.938074504112265</v>
      </c>
      <c r="CX19" s="73">
        <v>2</v>
      </c>
      <c r="CY19" s="68">
        <f>(IF(CX19=-1,0,(IF(CX19&gt;CX$4,0,IF(CX19&lt;CX$3,1,((CX$4-CX19)/CX$5))))))*100</f>
        <v>99.408284023668642</v>
      </c>
      <c r="CZ19" s="73">
        <v>100</v>
      </c>
      <c r="DA19" s="68">
        <f>(IF(CZ19=-1,0,(IF(CZ19&gt;CZ$4,0,IF(CZ19&lt;CZ$3,1,((CZ$4-CZ19)/CZ$5))))))*100</f>
        <v>90.566037735849065</v>
      </c>
      <c r="DB19" s="73">
        <v>100</v>
      </c>
      <c r="DC19" s="68">
        <f>(IF(DB19=-1,0,(IF(DB19&gt;DB$4,0,IF(DB19&lt;DB$3,1,((DB$4-DB19)/DB$5))))))*100</f>
        <v>75</v>
      </c>
      <c r="DD19" s="73">
        <v>2.5384615384615401</v>
      </c>
      <c r="DE19" s="68">
        <f>(IF(DD19=-1,0,(IF(DD19&gt;DD$4,0,IF(DD19&lt;DD$3,1,((DD$4-DD19)/DD$5))))))*100</f>
        <v>99.448580093741384</v>
      </c>
      <c r="DF19" s="73">
        <v>1.6153846153846201</v>
      </c>
      <c r="DG19" s="68">
        <f>(IF(DF19=-1,0,(IF(DF19&gt;DF$4,0,IF(DF19&lt;DF$3,1,((DF$4-DF19)/DF$5))))))*100</f>
        <v>99.742516897328613</v>
      </c>
      <c r="DH19" s="73">
        <v>0</v>
      </c>
      <c r="DI19" s="68">
        <f>(IF(DH19=-1,0,(IF(DH19&gt;DH$4,0,IF(DH19&lt;DH$3,1,((DH$4-DH19)/DH$5))))))*100</f>
        <v>100</v>
      </c>
      <c r="DJ19" s="73">
        <v>100</v>
      </c>
      <c r="DK19" s="66">
        <f>(IF(DJ19=-1,0,(IF(DJ19&gt;DJ$4,0,IF(DJ19&lt;DJ$3,1,((DJ$4-DJ19)/DJ$5))))))*100</f>
        <v>85.714285714285708</v>
      </c>
      <c r="DL19" s="78">
        <f>AVERAGE(CW19,CY19,DA19,DC19,DE19,DG19,DI19,DK19)</f>
        <v>91.727222371123204</v>
      </c>
      <c r="DM19" s="78">
        <f>+DL19</f>
        <v>91.727222371123204</v>
      </c>
      <c r="DN19" s="115">
        <f>ROUND(DL19,1)</f>
        <v>91.7</v>
      </c>
      <c r="DO19" s="69">
        <f>RANK(DM19,DM$13:DM$224)</f>
        <v>43</v>
      </c>
      <c r="DP19" s="67">
        <v>570</v>
      </c>
      <c r="DQ19" s="66">
        <f>(IF(DP19=-1,0,(IF(DP19&gt;DP$4,0,IF(DP19&lt;DP$3,1,((DP$4-DP19)/DP$5))))))*100</f>
        <v>63.114754098360656</v>
      </c>
      <c r="DR19" s="67">
        <v>16</v>
      </c>
      <c r="DS19" s="66">
        <f>(IF(DR19=-1,0,(IF(DR19&gt;DR$4,0,IF(DR19&lt;DR$3,1,((DR$4-DR19)/DR$5))))))*100</f>
        <v>82.114735658042733</v>
      </c>
      <c r="DT19" s="67">
        <v>11.5</v>
      </c>
      <c r="DU19" s="66">
        <f>DT19/18*100</f>
        <v>63.888888888888886</v>
      </c>
      <c r="DV19" s="78">
        <f>AVERAGE(DU19,DQ19,DS19)</f>
        <v>69.706126215097427</v>
      </c>
      <c r="DW19" s="78">
        <f>+DV19</f>
        <v>69.706126215097427</v>
      </c>
      <c r="DX19" s="115">
        <f>ROUND(DV19,1)</f>
        <v>69.7</v>
      </c>
      <c r="DY19" s="69">
        <f>RANK(DW19,DW$13:DW$224)</f>
        <v>30</v>
      </c>
      <c r="DZ19" s="67">
        <v>39.234280052313302</v>
      </c>
      <c r="EA19" s="68">
        <f>(IF(DZ19=-1,0,(IF(DZ19&lt;DZ$4,0,IF(DZ19&gt;DZ$3,1,((-DZ$4+DZ19)/DZ$5))))))*100</f>
        <v>42.232809528862539</v>
      </c>
      <c r="EB19" s="67">
        <v>7.5</v>
      </c>
      <c r="EC19" s="66">
        <f>(IF(EB19=-1,0,(IF(EB19&lt;EB$4,0,IF(EB19&gt;EB$3,1,((-EB$4+EB19)/EB$5))))))*100</f>
        <v>46.875</v>
      </c>
      <c r="ED19" s="68">
        <f>AVERAGE(EA19,EC19)</f>
        <v>44.553904764431266</v>
      </c>
      <c r="EE19" s="78">
        <f>+ED19</f>
        <v>44.553904764431266</v>
      </c>
      <c r="EF19" s="115">
        <f>ROUND(ED19,1)</f>
        <v>44.6</v>
      </c>
      <c r="EG19" s="69">
        <f>RANK(EE19,EE$13:EE$224)</f>
        <v>95</v>
      </c>
      <c r="EH19" s="81"/>
      <c r="EI19" s="81"/>
      <c r="EJ19" s="81"/>
      <c r="EK19" s="83">
        <f>RANK(EN19,EN$13:EN$224)</f>
        <v>47</v>
      </c>
      <c r="EL19" s="134">
        <f>ROUND(EM19,1)</f>
        <v>74.5</v>
      </c>
      <c r="EM19" s="158">
        <f>AVERAGE(Q19,AC19,BA19,BH19,BY19,CR19,DL19,DV19,ED19,AO19)</f>
        <v>74.494006962213092</v>
      </c>
      <c r="EN19" s="139">
        <f>AVERAGE(Q19,AC19,BA19,BH19,BY19,CR19,DL19,DV19,ED19,AO19)</f>
        <v>74.494006962213092</v>
      </c>
      <c r="EO19" s="84"/>
      <c r="EP19" s="85"/>
      <c r="EQ19" s="46"/>
    </row>
    <row r="20" spans="1:149" ht="14.45" customHeight="1" x14ac:dyDescent="0.25">
      <c r="A20" s="64" t="s">
        <v>36</v>
      </c>
      <c r="B20" s="156" t="str">
        <f>INDEX('Economy Names'!$A$2:$H$213,'Economy Names'!L9,'Economy Names'!$K$1)</f>
        <v>Australia</v>
      </c>
      <c r="C20" s="65">
        <v>3</v>
      </c>
      <c r="D20" s="66">
        <f>(IF(C20=-1,0,(IF(C20&gt;C$4,0,IF(C20&lt;C$3,1,((C$4-C20)/C$5))))))*100</f>
        <v>88.235294117647058</v>
      </c>
      <c r="E20" s="65">
        <v>2</v>
      </c>
      <c r="F20" s="66">
        <f>(IF(E20=-1,0,(IF(E20&gt;E$4,0,IF(E20&lt;E$3,1,((E$4-E20)/E$5))))))*100</f>
        <v>98.492462311557787</v>
      </c>
      <c r="G20" s="67">
        <v>0.68147884588899998</v>
      </c>
      <c r="H20" s="66">
        <f>(IF(G20=-1,0,(IF(G20&gt;G$4,0,IF(G20&lt;G$3,1,((G$4-G20)/G$5))))))*100</f>
        <v>99.659260577055505</v>
      </c>
      <c r="I20" s="65">
        <v>3</v>
      </c>
      <c r="J20" s="66">
        <f>(IF(I20=-1,0,(IF(I20&gt;I$4,0,IF(I20&lt;I$3,1,((I$4-I20)/I$5))))))*100</f>
        <v>88.235294117647058</v>
      </c>
      <c r="K20" s="65">
        <v>2</v>
      </c>
      <c r="L20" s="66">
        <f>(IF(K20=-1,0,(IF(K20&gt;K$4,0,IF(K20&lt;K$3,1,((K$4-K20)/K$5))))))*100</f>
        <v>98.492462311557787</v>
      </c>
      <c r="M20" s="67">
        <v>0.68147884588899998</v>
      </c>
      <c r="N20" s="68">
        <f>(IF(M20=-1,0,(IF(M20&gt;M$4,0,IF(M20&lt;M$3,1,((M$4-M20)/M$5))))))*100</f>
        <v>99.659260577055505</v>
      </c>
      <c r="O20" s="67">
        <v>0</v>
      </c>
      <c r="P20" s="66">
        <f>(IF(O20=-1,0,(IF(O20&gt;O$4,0,IF(O20&lt;O$3,1,((O$4-O20)/O$5))))))*100</f>
        <v>100</v>
      </c>
      <c r="Q20" s="68">
        <f>25%*P20+12.5%*D20+12.5%*F20+12.5%*H20+12.5%*J20+12.5%*L20+12.5%*N20</f>
        <v>96.596754251565102</v>
      </c>
      <c r="R20" s="78">
        <f>+Q20</f>
        <v>96.596754251565102</v>
      </c>
      <c r="S20" s="115">
        <f>+ROUND(Q20,1)</f>
        <v>96.6</v>
      </c>
      <c r="T20" s="69">
        <f>RANK(R20,R$13:R$224)</f>
        <v>7</v>
      </c>
      <c r="U20" s="70">
        <v>11</v>
      </c>
      <c r="V20" s="66">
        <f>(IF(U20=-1,0,(IF(U20&gt;U$4,0,IF(U20&lt;U$3,1,((U$4-U20)/U$5))))))*100</f>
        <v>76</v>
      </c>
      <c r="W20" s="71">
        <v>120.5</v>
      </c>
      <c r="X20" s="66">
        <f>(IF(W20=-1,0,(IF(W20&gt;W$4,0,IF(W20&lt;W$3,1,((W$4-W20)/W$5))))))*100</f>
        <v>72.766570605187326</v>
      </c>
      <c r="Y20" s="71">
        <v>0.62563570038573002</v>
      </c>
      <c r="Z20" s="68">
        <f>(IF(Y20=-1,0,(IF(Y20&gt;Y$4,0,IF(Y20&lt;Y$3,1,((Y$4-Y20)/Y$5))))))*100</f>
        <v>96.871821498071355</v>
      </c>
      <c r="AA20" s="70">
        <v>14</v>
      </c>
      <c r="AB20" s="66">
        <f>IF(AA20="No Practice", 0, AA20/15*100)</f>
        <v>93.333333333333329</v>
      </c>
      <c r="AC20" s="68">
        <f>AVERAGE(V20,X20,Z20,AB20)</f>
        <v>84.742931359148002</v>
      </c>
      <c r="AD20" s="68">
        <f>+AC20</f>
        <v>84.742931359148002</v>
      </c>
      <c r="AE20" s="115">
        <f>+ROUND(AC20,1)</f>
        <v>84.7</v>
      </c>
      <c r="AF20" s="72">
        <f>RANK(AD20,AD$13:AD$224)</f>
        <v>11</v>
      </c>
      <c r="AG20" s="70">
        <v>5</v>
      </c>
      <c r="AH20" s="66">
        <f>(IF(AG20=-1,0,(IF(AG20&gt;AG$4,0,IF(AG20&lt;AG$3,1,((AG$4-AG20)/AG$5))))))*100</f>
        <v>66.666666666666657</v>
      </c>
      <c r="AI20" s="70">
        <v>75</v>
      </c>
      <c r="AJ20" s="66">
        <f>(IF(AI20=-1,0,(IF(AI20&gt;AI$4,0,IF(AI20&lt;AI$3,1,((AI$4-AI20)/AI$5))))))*100</f>
        <v>75.217391304347828</v>
      </c>
      <c r="AK20" s="71">
        <v>12.077955717642199</v>
      </c>
      <c r="AL20" s="66">
        <f>(IF(AK20=-1,0,(IF(AK20&gt;AK$4,0,IF(AK20&lt;AK$3,1,((AK$4-AK20)/AK$5))))))*100</f>
        <v>99.850889435584662</v>
      </c>
      <c r="AM20" s="70">
        <v>7</v>
      </c>
      <c r="AN20" s="66">
        <f>+IF(AM20="No Practice",0,AM20/8)*100</f>
        <v>87.5</v>
      </c>
      <c r="AO20" s="74">
        <f>AVERAGE(AH20,AJ20,AL20,AN20)</f>
        <v>82.308736851649797</v>
      </c>
      <c r="AP20" s="68">
        <f>+AO20</f>
        <v>82.308736851649797</v>
      </c>
      <c r="AQ20" s="115">
        <f>+ROUND(AO20,1)</f>
        <v>82.3</v>
      </c>
      <c r="AR20" s="69">
        <f>RANK(AP20,AP$13:AP$224)</f>
        <v>62</v>
      </c>
      <c r="AS20" s="75">
        <v>4</v>
      </c>
      <c r="AT20" s="66">
        <f>(IF(AS20=-1,0,(IF(AS20&gt;AS$4,0,IF(AS20&lt;AS$3,1,((AS$4-AS20)/AS$5))))))*100</f>
        <v>75</v>
      </c>
      <c r="AU20" s="75">
        <v>4.5</v>
      </c>
      <c r="AV20" s="66">
        <f>(IF(AU20=-1,0,(IF(AU20&gt;AU$4,0,IF(AU20&lt;AU$3,1,((AU$4-AU20)/AU$5))))))*100</f>
        <v>98.325358851674636</v>
      </c>
      <c r="AW20" s="75">
        <v>5.3504561548946699</v>
      </c>
      <c r="AX20" s="68">
        <f>(IF(AW20=-1,0,(IF(AW20&gt;AW$4,0,IF(AW20&lt;AW$3,1,((AW$4-AW20)/AW$5))))))*100</f>
        <v>64.330292300702212</v>
      </c>
      <c r="AY20" s="75">
        <v>19.5</v>
      </c>
      <c r="AZ20" s="66">
        <f>+IF(AY20="No Practice",0,AY20/30)*100</f>
        <v>65</v>
      </c>
      <c r="BA20" s="76">
        <f>AVERAGE(AT20,AV20,AX20,AZ20)</f>
        <v>75.663912788094223</v>
      </c>
      <c r="BB20" s="68">
        <f>+BA20</f>
        <v>75.663912788094223</v>
      </c>
      <c r="BC20" s="115">
        <f>+ROUND(BA20,1)</f>
        <v>75.7</v>
      </c>
      <c r="BD20" s="69">
        <f>RANK(BB20,BB$13:BB$224)</f>
        <v>42</v>
      </c>
      <c r="BE20" s="73">
        <v>8</v>
      </c>
      <c r="BF20" s="73">
        <v>11</v>
      </c>
      <c r="BG20" s="77">
        <f>+SUM(BE20,BF20)</f>
        <v>19</v>
      </c>
      <c r="BH20" s="76">
        <f>(IF(BG20=-1,0,(IF(BG20&lt;BG$4,0,IF(BG20&gt;BG$3,1,((-BG$4+BG20)/BG$5))))))*100</f>
        <v>95</v>
      </c>
      <c r="BI20" s="119">
        <f>+BH20</f>
        <v>95</v>
      </c>
      <c r="BJ20" s="115">
        <f>ROUND(BH20,1)</f>
        <v>95</v>
      </c>
      <c r="BK20" s="69">
        <f>RANK(BI20,BI$13:BI$224)</f>
        <v>4</v>
      </c>
      <c r="BL20" s="73">
        <v>8</v>
      </c>
      <c r="BM20" s="68">
        <f>(IF(BL20=-1,0,(IF(BL20&lt;BL$4,0,IF(BL20&gt;BL$3,1,((-BL$4+BL20)/BL$5))))))*100</f>
        <v>80</v>
      </c>
      <c r="BN20" s="73">
        <v>2</v>
      </c>
      <c r="BO20" s="68">
        <f>(IF(BN20=-1,0,(IF(BN20&lt;BN$4,0,IF(BN20&gt;BN$3,1,((-BN$4+BN20)/BN$5))))))*100</f>
        <v>20</v>
      </c>
      <c r="BP20" s="73">
        <v>8</v>
      </c>
      <c r="BQ20" s="68">
        <f>(IF(BP20=-1,0,(IF(BP20&lt;BP$4,0,IF(BP20&gt;BP$3,1,((-BP$4+BP20)/BP$5))))))*100</f>
        <v>80</v>
      </c>
      <c r="BR20" s="73">
        <v>4</v>
      </c>
      <c r="BS20" s="78">
        <f>(IF(BR20=-1,0,(IF(BR20&lt;BR$4,0,IF(BR20&gt;BR$3,1,((-BR$4+BR20)/BR$5))))))*100</f>
        <v>66.666666666666657</v>
      </c>
      <c r="BT20" s="73">
        <v>3</v>
      </c>
      <c r="BU20" s="68">
        <f>(IF(BT20=-1,0,(IF(BT20&lt;BT$4,0,IF(BT20&gt;BT$3,1,((-BT$4+BT20)/BT$5))))))*100</f>
        <v>42.857142857142854</v>
      </c>
      <c r="BV20" s="73">
        <v>7</v>
      </c>
      <c r="BW20" s="66">
        <f>(IF(BV20=-1,0,(IF(BV20&lt;BV$4,0,IF(BV20&gt;BV$3,1,((-BV$4+BV20)/BV$5))))))*100</f>
        <v>100</v>
      </c>
      <c r="BX20" s="77">
        <f>+SUM(BN20,BL20,BP20,BR20,BT20,BV20)</f>
        <v>32</v>
      </c>
      <c r="BY20" s="80">
        <f>(IF(BX20=-1,0,(IF(BX20&lt;BX$4,0,IF(BX20&gt;BX$3,1,((-BX$4+BX20)/BX$5))))))*100</f>
        <v>64</v>
      </c>
      <c r="BZ20" s="78">
        <f>+BY20</f>
        <v>64</v>
      </c>
      <c r="CA20" s="115">
        <f>+ROUND(BY20,1)</f>
        <v>64</v>
      </c>
      <c r="CB20" s="72">
        <f>RANK(BZ20,BZ$13:BZ$224)</f>
        <v>57</v>
      </c>
      <c r="CC20" s="73">
        <v>11</v>
      </c>
      <c r="CD20" s="68">
        <f>(IF(CC20=-1,0,(IF(CC20&gt;CC$4,0,IF(CC20&lt;CC$3,1,((CC$4-CC20)/CC$5))))))*100</f>
        <v>86.666666666666671</v>
      </c>
      <c r="CE20" s="73">
        <v>105</v>
      </c>
      <c r="CF20" s="66">
        <f>(IF(CE20=-1,0,(IF(CE20&gt;CE$4,0,IF(CE20&lt;CE$3,1,((CE$4-CE20)/CE$5))))))*100</f>
        <v>91.344667697063358</v>
      </c>
      <c r="CG20" s="73">
        <v>47.362849690256603</v>
      </c>
      <c r="CH20" s="66">
        <f>(IF(CG20=-1,0,(IF(CG20&gt;CG$4,0,IF(CG20&lt;CG$3,1,((CG$4-CG20)/CG$5)^$CH$3)))))*100</f>
        <v>69.341702122476292</v>
      </c>
      <c r="CI20" s="73">
        <v>4.5</v>
      </c>
      <c r="CJ20" s="78">
        <f>IF(CI20="NO VAT","No VAT",(IF(CI20="NO REFUND",0,(IF(CI20&gt;CI$5,0,IF(CI20&lt;CI$3,1,((CI$5-CI20)/CI$5))))))*100)</f>
        <v>91</v>
      </c>
      <c r="CK20" s="73">
        <v>7.9523809523809499</v>
      </c>
      <c r="CL20" s="68">
        <f>IF(CK20="NO VAT","No VAT",(IF(CK20="NO REFUND",0,(IF(CK20&gt;CK$4,0,IF(CK20&lt;CK$3,1,((CK$4-CK20)/CK$5))))))*100)</f>
        <v>90.825519396947982</v>
      </c>
      <c r="CM20" s="73">
        <v>1.75</v>
      </c>
      <c r="CN20" s="68">
        <f>IF(CM20="NO CIT","No CIT",IF(CM20&gt;CM$4,0,IF(CM20&lt;CM$3,1,((CM$4-CM20)/CM$5)))*100)</f>
        <v>99.541284403669721</v>
      </c>
      <c r="CO20" s="73">
        <v>0</v>
      </c>
      <c r="CP20" s="66">
        <f>IF(CO20="NO CIT","No CIT",IF(CO20&gt;CO$4,0,IF(CO20&lt;CO$3,1,((CO$5-CO20)/CO$5)))*100)</f>
        <v>100</v>
      </c>
      <c r="CQ20" s="157">
        <f>IF(OR(ISNUMBER(CJ20),ISNUMBER(CL20),ISNUMBER(CN20),ISNUMBER(CP20)),AVERAGE(CJ20,CL20,CN20,CP20),"")</f>
        <v>95.341700950154433</v>
      </c>
      <c r="CR20" s="128">
        <f>AVERAGE(CD20,CF20,CH20,CQ20)</f>
        <v>85.673684359090203</v>
      </c>
      <c r="CS20" s="78">
        <f>+CR20</f>
        <v>85.673684359090203</v>
      </c>
      <c r="CT20" s="115">
        <f>ROUND(CR20,1)</f>
        <v>85.7</v>
      </c>
      <c r="CU20" s="69">
        <f>RANK(CS20,CS$13:CS$224)</f>
        <v>28</v>
      </c>
      <c r="CV20" s="73">
        <v>35.5</v>
      </c>
      <c r="CW20" s="68">
        <f>(IF(CV20=-1,0,(IF(CV20&gt;CV$4,0,IF(CV20&lt;CV$3,1,((CV$4-CV20)/CV$5))))))*100</f>
        <v>78.301886792452834</v>
      </c>
      <c r="CX20" s="73">
        <v>7</v>
      </c>
      <c r="CY20" s="68">
        <f>(IF(CX20=-1,0,(IF(CX20&gt;CX$4,0,IF(CX20&lt;CX$3,1,((CX$4-CX20)/CX$5))))))*100</f>
        <v>96.449704142011839</v>
      </c>
      <c r="CZ20" s="73">
        <v>766</v>
      </c>
      <c r="DA20" s="68">
        <f>(IF(CZ20=-1,0,(IF(CZ20&gt;CZ$4,0,IF(CZ20&lt;CZ$3,1,((CZ$4-CZ20)/CZ$5))))))*100</f>
        <v>27.735849056603772</v>
      </c>
      <c r="DB20" s="73">
        <v>264</v>
      </c>
      <c r="DC20" s="68">
        <f>(IF(DB20=-1,0,(IF(DB20&gt;DB$4,0,IF(DB20&lt;DB$3,1,((DB$4-DB20)/DB$5))))))*100</f>
        <v>34</v>
      </c>
      <c r="DD20" s="73">
        <v>39</v>
      </c>
      <c r="DE20" s="68">
        <f>(IF(DD20=-1,0,(IF(DD20&gt;DD$4,0,IF(DD20&lt;DD$3,1,((DD$4-DD20)/DD$5))))))*100</f>
        <v>86.379928315412187</v>
      </c>
      <c r="DF20" s="73">
        <v>4</v>
      </c>
      <c r="DG20" s="68">
        <f>(IF(DF20=-1,0,(IF(DF20&gt;DF$4,0,IF(DF20&lt;DF$3,1,((DF$4-DF20)/DF$5))))))*100</f>
        <v>98.744769874476987</v>
      </c>
      <c r="DH20" s="73">
        <v>539</v>
      </c>
      <c r="DI20" s="68">
        <f>(IF(DH20=-1,0,(IF(DH20&gt;DH$4,0,IF(DH20&lt;DH$3,1,((DH$4-DH20)/DH$5))))))*100</f>
        <v>55.083333333333329</v>
      </c>
      <c r="DJ20" s="73">
        <v>100</v>
      </c>
      <c r="DK20" s="66">
        <f>(IF(DJ20=-1,0,(IF(DJ20&gt;DJ$4,0,IF(DJ20&lt;DJ$3,1,((DJ$4-DJ20)/DJ$5))))))*100</f>
        <v>85.714285714285708</v>
      </c>
      <c r="DL20" s="78">
        <f>AVERAGE(CW20,CY20,DA20,DC20,DE20,DG20,DI20,DK20)</f>
        <v>70.301219653572076</v>
      </c>
      <c r="DM20" s="78">
        <f>+DL20</f>
        <v>70.301219653572076</v>
      </c>
      <c r="DN20" s="115">
        <f>ROUND(DL20,1)</f>
        <v>70.3</v>
      </c>
      <c r="DO20" s="69">
        <f>RANK(DM20,DM$13:DM$224)</f>
        <v>106</v>
      </c>
      <c r="DP20" s="67">
        <v>402</v>
      </c>
      <c r="DQ20" s="66">
        <f>(IF(DP20=-1,0,(IF(DP20&gt;DP$4,0,IF(DP20&lt;DP$3,1,((DP$4-DP20)/DP$5))))))*100</f>
        <v>76.885245901639337</v>
      </c>
      <c r="DR20" s="67">
        <v>23.2</v>
      </c>
      <c r="DS20" s="66">
        <f>(IF(DR20=-1,0,(IF(DR20&gt;DR$4,0,IF(DR20&lt;DR$3,1,((DR$4-DR20)/DR$5))))))*100</f>
        <v>74.015748031496059</v>
      </c>
      <c r="DT20" s="67">
        <v>15.5</v>
      </c>
      <c r="DU20" s="66">
        <f>DT20/18*100</f>
        <v>86.111111111111114</v>
      </c>
      <c r="DV20" s="78">
        <f>AVERAGE(DU20,DQ20,DS20)</f>
        <v>79.004035014748837</v>
      </c>
      <c r="DW20" s="78">
        <f>+DV20</f>
        <v>79.004035014748837</v>
      </c>
      <c r="DX20" s="115">
        <f>ROUND(DV20,1)</f>
        <v>79</v>
      </c>
      <c r="DY20" s="69">
        <f>RANK(DW20,DW$13:DW$224)</f>
        <v>6</v>
      </c>
      <c r="DZ20" s="67">
        <v>82.651825227807095</v>
      </c>
      <c r="EA20" s="68">
        <f>(IF(DZ20=-1,0,(IF(DZ20&lt;DZ$4,0,IF(DZ20&gt;DZ$3,1,((-DZ$4+DZ20)/DZ$5))))))*100</f>
        <v>88.968595508941974</v>
      </c>
      <c r="EB20" s="67">
        <v>11</v>
      </c>
      <c r="EC20" s="66">
        <f>(IF(EB20=-1,0,(IF(EB20&lt;EB$4,0,IF(EB20&gt;EB$3,1,((-EB$4+EB20)/EB$5))))))*100</f>
        <v>68.75</v>
      </c>
      <c r="ED20" s="68">
        <f>AVERAGE(EA20,EC20)</f>
        <v>78.859297754470987</v>
      </c>
      <c r="EE20" s="78">
        <f>+ED20</f>
        <v>78.859297754470987</v>
      </c>
      <c r="EF20" s="115">
        <f>ROUND(ED20,1)</f>
        <v>78.900000000000006</v>
      </c>
      <c r="EG20" s="69">
        <f>RANK(EE20,EE$13:EE$224)</f>
        <v>20</v>
      </c>
      <c r="EH20" s="81"/>
      <c r="EI20" s="81"/>
      <c r="EJ20" s="81"/>
      <c r="EK20" s="83">
        <f>RANK(EN20,EN$13:EN$224)</f>
        <v>14</v>
      </c>
      <c r="EL20" s="134">
        <f>ROUND(EM20,1)</f>
        <v>81.2</v>
      </c>
      <c r="EM20" s="158">
        <f>AVERAGE(Q20,AC20,BA20,BH20,BY20,CR20,DL20,DV20,ED20,AO20)</f>
        <v>81.215057203233911</v>
      </c>
      <c r="EN20" s="139">
        <f>AVERAGE(Q20,AC20,BA20,BH20,BY20,CR20,DL20,DV20,ED20,AO20)</f>
        <v>81.215057203233911</v>
      </c>
      <c r="EO20" s="84"/>
      <c r="EP20" s="85"/>
      <c r="EQ20" s="46"/>
    </row>
    <row r="21" spans="1:149" ht="14.45" customHeight="1" x14ac:dyDescent="0.25">
      <c r="A21" s="64" t="s">
        <v>37</v>
      </c>
      <c r="B21" s="156" t="str">
        <f>INDEX('Economy Names'!$A$2:$H$213,'Economy Names'!L10,'Economy Names'!$K$1)</f>
        <v>Austria</v>
      </c>
      <c r="C21" s="65">
        <v>8</v>
      </c>
      <c r="D21" s="66">
        <f>(IF(C21=-1,0,(IF(C21&gt;C$4,0,IF(C21&lt;C$3,1,((C$4-C21)/C$5))))))*100</f>
        <v>58.82352941176471</v>
      </c>
      <c r="E21" s="65">
        <v>21</v>
      </c>
      <c r="F21" s="66">
        <f>(IF(E21=-1,0,(IF(E21&gt;E$4,0,IF(E21&lt;E$3,1,((E$4-E21)/E$5))))))*100</f>
        <v>79.396984924623112</v>
      </c>
      <c r="G21" s="67">
        <v>4.6852317654302302</v>
      </c>
      <c r="H21" s="66">
        <f>(IF(G21=-1,0,(IF(G21&gt;G$4,0,IF(G21&lt;G$3,1,((G$4-G21)/G$5))))))*100</f>
        <v>97.657384117284892</v>
      </c>
      <c r="I21" s="65">
        <v>8</v>
      </c>
      <c r="J21" s="66">
        <f>(IF(I21=-1,0,(IF(I21&gt;I$4,0,IF(I21&lt;I$3,1,((I$4-I21)/I$5))))))*100</f>
        <v>58.82352941176471</v>
      </c>
      <c r="K21" s="65">
        <v>21</v>
      </c>
      <c r="L21" s="66">
        <f>(IF(K21=-1,0,(IF(K21&gt;K$4,0,IF(K21&lt;K$3,1,((K$4-K21)/K$5))))))*100</f>
        <v>79.396984924623112</v>
      </c>
      <c r="M21" s="67">
        <v>4.6852317654302302</v>
      </c>
      <c r="N21" s="68">
        <f>(IF(M21=-1,0,(IF(M21&gt;M$4,0,IF(M21&lt;M$3,1,((M$4-M21)/M$5))))))*100</f>
        <v>97.657384117284892</v>
      </c>
      <c r="O21" s="67">
        <v>11.5172855590714</v>
      </c>
      <c r="P21" s="66">
        <f>(IF(O21=-1,0,(IF(O21&gt;O$4,0,IF(O21&lt;O$3,1,((O$4-O21)/O$5))))))*100</f>
        <v>97.120678610232147</v>
      </c>
      <c r="Q21" s="68">
        <f>25%*P21+12.5%*D21+12.5%*F21+12.5%*H21+12.5%*J21+12.5%*L21+12.5%*N21</f>
        <v>83.249644265976215</v>
      </c>
      <c r="R21" s="78">
        <f>+Q21</f>
        <v>83.249644265976215</v>
      </c>
      <c r="S21" s="115">
        <f>+ROUND(Q21,1)</f>
        <v>83.2</v>
      </c>
      <c r="T21" s="69">
        <f>RANK(R21,R$13:R$224)</f>
        <v>127</v>
      </c>
      <c r="U21" s="70">
        <v>11</v>
      </c>
      <c r="V21" s="66">
        <f>(IF(U21=-1,0,(IF(U21&gt;U$4,0,IF(U21&lt;U$3,1,((U$4-U21)/U$5))))))*100</f>
        <v>76</v>
      </c>
      <c r="W21" s="70">
        <v>222</v>
      </c>
      <c r="X21" s="66">
        <f>(IF(W21=-1,0,(IF(W21&gt;W$4,0,IF(W21&lt;W$3,1,((W$4-W21)/W$5))))))*100</f>
        <v>43.515850144092219</v>
      </c>
      <c r="Y21" s="71">
        <v>1.1360360239871901</v>
      </c>
      <c r="Z21" s="68">
        <f>(IF(Y21=-1,0,(IF(Y21&gt;Y$4,0,IF(Y21&lt;Y$3,1,((Y$4-Y21)/Y$5))))))*100</f>
        <v>94.319819880064031</v>
      </c>
      <c r="AA21" s="70">
        <v>13</v>
      </c>
      <c r="AB21" s="66">
        <f>IF(AA21="No Practice", 0, AA21/15*100)</f>
        <v>86.666666666666671</v>
      </c>
      <c r="AC21" s="68">
        <f>AVERAGE(V21,X21,Z21,AB21)</f>
        <v>75.125584172705729</v>
      </c>
      <c r="AD21" s="68">
        <f>+AC21</f>
        <v>75.125584172705729</v>
      </c>
      <c r="AE21" s="115">
        <f>+ROUND(AC21,1)</f>
        <v>75.099999999999994</v>
      </c>
      <c r="AF21" s="72">
        <f>RANK(AD21,AD$13:AD$224)</f>
        <v>49</v>
      </c>
      <c r="AG21" s="70">
        <v>5</v>
      </c>
      <c r="AH21" s="66">
        <f>(IF(AG21=-1,0,(IF(AG21&gt;AG$4,0,IF(AG21&lt;AG$3,1,((AG$4-AG21)/AG$5))))))*100</f>
        <v>66.666666666666657</v>
      </c>
      <c r="AI21" s="70">
        <v>23</v>
      </c>
      <c r="AJ21" s="66">
        <f>(IF(AI21=-1,0,(IF(AI21&gt;AI$4,0,IF(AI21&lt;AI$3,1,((AI$4-AI21)/AI$5))))))*100</f>
        <v>97.826086956521735</v>
      </c>
      <c r="AK21" s="71">
        <v>85.820822997709101</v>
      </c>
      <c r="AL21" s="66">
        <f>(IF(AK21=-1,0,(IF(AK21&gt;AK$4,0,IF(AK21&lt;AK$3,1,((AK$4-AK21)/AK$5))))))*100</f>
        <v>98.940483666694959</v>
      </c>
      <c r="AM21" s="70">
        <v>7</v>
      </c>
      <c r="AN21" s="66">
        <f>+IF(AM21="No Practice",0,AM21/8)*100</f>
        <v>87.5</v>
      </c>
      <c r="AO21" s="74">
        <f>AVERAGE(AH21,AJ21,AL21,AN21)</f>
        <v>87.733309322470831</v>
      </c>
      <c r="AP21" s="68">
        <f>+AO21</f>
        <v>87.733309322470831</v>
      </c>
      <c r="AQ21" s="115">
        <f>+ROUND(AO21,1)</f>
        <v>87.7</v>
      </c>
      <c r="AR21" s="69">
        <f>RANK(AP21,AP$13:AP$224)</f>
        <v>29</v>
      </c>
      <c r="AS21" s="75">
        <v>3</v>
      </c>
      <c r="AT21" s="66">
        <f>(IF(AS21=-1,0,(IF(AS21&gt;AS$4,0,IF(AS21&lt;AS$3,1,((AS$4-AS21)/AS$5))))))*100</f>
        <v>83.333333333333343</v>
      </c>
      <c r="AU21" s="75">
        <v>20.5</v>
      </c>
      <c r="AV21" s="66">
        <f>(IF(AU21=-1,0,(IF(AU21&gt;AU$4,0,IF(AU21&lt;AU$3,1,((AU$4-AU21)/AU$5))))))*100</f>
        <v>90.669856459330148</v>
      </c>
      <c r="AW21" s="75">
        <v>4.6151198924819496</v>
      </c>
      <c r="AX21" s="68">
        <f>(IF(AW21=-1,0,(IF(AW21&gt;AW$4,0,IF(AW21&lt;AW$3,1,((AW$4-AW21)/AW$5))))))*100</f>
        <v>69.232534050120336</v>
      </c>
      <c r="AY21" s="75">
        <v>23</v>
      </c>
      <c r="AZ21" s="66">
        <f>+IF(AY21="No Practice",0,AY21/30)*100</f>
        <v>76.666666666666671</v>
      </c>
      <c r="BA21" s="76">
        <f>AVERAGE(AT21,AV21,AX21,AZ21)</f>
        <v>79.975597627362617</v>
      </c>
      <c r="BB21" s="68">
        <f>+BA21</f>
        <v>79.975597627362617</v>
      </c>
      <c r="BC21" s="115">
        <f>+ROUND(BA21,1)</f>
        <v>80</v>
      </c>
      <c r="BD21" s="69">
        <f>RANK(BB21,BB$13:BB$224)</f>
        <v>31</v>
      </c>
      <c r="BE21" s="73">
        <v>7</v>
      </c>
      <c r="BF21" s="73">
        <v>4</v>
      </c>
      <c r="BG21" s="77">
        <f>+SUM(BE21,BF21)</f>
        <v>11</v>
      </c>
      <c r="BH21" s="76">
        <f>(IF(BG21=-1,0,(IF(BG21&lt;BG$4,0,IF(BG21&gt;BG$3,1,((-BG$4+BG21)/BG$5))))))*100</f>
        <v>55.000000000000007</v>
      </c>
      <c r="BI21" s="119">
        <f>+BH21</f>
        <v>55.000000000000007</v>
      </c>
      <c r="BJ21" s="115">
        <f>ROUND(BH21,1)</f>
        <v>55</v>
      </c>
      <c r="BK21" s="69">
        <f>RANK(BI21,BI$13:BI$224)</f>
        <v>94</v>
      </c>
      <c r="BL21" s="73">
        <v>5</v>
      </c>
      <c r="BM21" s="68">
        <f>(IF(BL21=-1,0,(IF(BL21&lt;BL$4,0,IF(BL21&gt;BL$3,1,((-BL$4+BL21)/BL$5))))))*100</f>
        <v>50</v>
      </c>
      <c r="BN21" s="73">
        <v>5</v>
      </c>
      <c r="BO21" s="68">
        <f>(IF(BN21=-1,0,(IF(BN21&lt;BN$4,0,IF(BN21&gt;BN$3,1,((-BN$4+BN21)/BN$5))))))*100</f>
        <v>50</v>
      </c>
      <c r="BP21" s="73">
        <v>7</v>
      </c>
      <c r="BQ21" s="68">
        <f>(IF(BP21=-1,0,(IF(BP21&lt;BP$4,0,IF(BP21&gt;BP$3,1,((-BP$4+BP21)/BP$5))))))*100</f>
        <v>70</v>
      </c>
      <c r="BR21" s="73">
        <v>5</v>
      </c>
      <c r="BS21" s="78">
        <f>(IF(BR21=-1,0,(IF(BR21&lt;BR$4,0,IF(BR21&gt;BR$3,1,((-BR$4+BR21)/BR$5))))))*100</f>
        <v>83.333333333333343</v>
      </c>
      <c r="BT21" s="73">
        <v>7</v>
      </c>
      <c r="BU21" s="68">
        <f>(IF(BT21=-1,0,(IF(BT21&lt;BT$4,0,IF(BT21&gt;BT$3,1,((-BT$4+BT21)/BT$5))))))*100</f>
        <v>100</v>
      </c>
      <c r="BV21" s="73">
        <v>6</v>
      </c>
      <c r="BW21" s="66">
        <f>(IF(BV21=-1,0,(IF(BV21&lt;BV$4,0,IF(BV21&gt;BV$3,1,((-BV$4+BV21)/BV$5))))))*100</f>
        <v>85.714285714285708</v>
      </c>
      <c r="BX21" s="77">
        <f>+SUM(BN21,BL21,BP21,BR21,BT21,BV21)</f>
        <v>35</v>
      </c>
      <c r="BY21" s="80">
        <f>(IF(BX21=-1,0,(IF(BX21&lt;BX$4,0,IF(BX21&gt;BX$3,1,((-BX$4+BX21)/BX$5))))))*100</f>
        <v>70</v>
      </c>
      <c r="BZ21" s="78">
        <f>+BY21</f>
        <v>70</v>
      </c>
      <c r="CA21" s="115">
        <f>+ROUND(BY21,1)</f>
        <v>70</v>
      </c>
      <c r="CB21" s="72">
        <f>RANK(BZ21,BZ$13:BZ$224)</f>
        <v>37</v>
      </c>
      <c r="CC21" s="73">
        <v>12</v>
      </c>
      <c r="CD21" s="68">
        <f>(IF(CC21=-1,0,(IF(CC21&gt;CC$4,0,IF(CC21&lt;CC$3,1,((CC$4-CC21)/CC$5))))))*100</f>
        <v>85</v>
      </c>
      <c r="CE21" s="73">
        <v>131</v>
      </c>
      <c r="CF21" s="66">
        <f>(IF(CE21=-1,0,(IF(CE21&gt;CE$4,0,IF(CE21&lt;CE$3,1,((CE$4-CE21)/CE$5))))))*100</f>
        <v>87.326120556414224</v>
      </c>
      <c r="CG21" s="73">
        <v>51.429479570478499</v>
      </c>
      <c r="CH21" s="66">
        <f>(IF(CG21=-1,0,(IF(CG21&gt;CG$4,0,IF(CG21&lt;CG$3,1,((CG$4-CG21)/CG$5)^$CH$3)))))*100</f>
        <v>63.112721431126026</v>
      </c>
      <c r="CI21" s="73">
        <v>2</v>
      </c>
      <c r="CJ21" s="78">
        <f>IF(CI21="NO VAT","No VAT",(IF(CI21="NO REFUND",0,(IF(CI21&gt;CI$5,0,IF(CI21&lt;CI$3,1,((CI$5-CI21)/CI$5))))))*100)</f>
        <v>96</v>
      </c>
      <c r="CK21" s="73">
        <v>3.1666666666666701</v>
      </c>
      <c r="CL21" s="68">
        <f>IF(CK21="NO VAT","No VAT",(IF(CK21="NO REFUND",0,(IF(CK21&gt;CK$4,0,IF(CK21&lt;CK$3,1,((CK$4-CK21)/CK$5))))))*100)</f>
        <v>100</v>
      </c>
      <c r="CM21" s="73">
        <v>2.5</v>
      </c>
      <c r="CN21" s="68">
        <f>IF(CM21="NO CIT","No CIT",IF(CM21&gt;CM$4,0,IF(CM21&lt;CM$3,1,((CM$4-CM21)/CM$5)))*100)</f>
        <v>98.165137614678898</v>
      </c>
      <c r="CO21" s="73">
        <v>0</v>
      </c>
      <c r="CP21" s="66">
        <f>IF(CO21="NO CIT","No CIT",IF(CO21&gt;CO$4,0,IF(CO21&lt;CO$3,1,((CO$5-CO21)/CO$5)))*100)</f>
        <v>100</v>
      </c>
      <c r="CQ21" s="157">
        <f>IF(OR(ISNUMBER(CJ21),ISNUMBER(CL21),ISNUMBER(CN21),ISNUMBER(CP21)),AVERAGE(CJ21,CL21,CN21,CP21),"")</f>
        <v>98.541284403669721</v>
      </c>
      <c r="CR21" s="128">
        <f>AVERAGE(CD21,CF21,CH21,CQ21)</f>
        <v>83.495031597802495</v>
      </c>
      <c r="CS21" s="78">
        <f>+CR21</f>
        <v>83.495031597802495</v>
      </c>
      <c r="CT21" s="115">
        <f>ROUND(CR21,1)</f>
        <v>83.5</v>
      </c>
      <c r="CU21" s="69">
        <f>RANK(CS21,CS$13:CS$224)</f>
        <v>44</v>
      </c>
      <c r="CV21" s="73">
        <v>0</v>
      </c>
      <c r="CW21" s="68">
        <f>(IF(CV21=-1,0,(IF(CV21&gt;CV$4,0,IF(CV21&lt;CV$3,1,((CV$4-CV21)/CV$5))))))*100</f>
        <v>100</v>
      </c>
      <c r="CX21" s="73">
        <v>0.5</v>
      </c>
      <c r="CY21" s="68">
        <f>(IF(CX21=-1,0,(IF(CX21&gt;CX$4,0,IF(CX21&lt;CX$3,1,((CX$4-CX21)/CX$5))))))*100</f>
        <v>100</v>
      </c>
      <c r="CZ21" s="73">
        <v>0</v>
      </c>
      <c r="DA21" s="68">
        <f>(IF(CZ21=-1,0,(IF(CZ21&gt;CZ$4,0,IF(CZ21&lt;CZ$3,1,((CZ$4-CZ21)/CZ$5))))))*100</f>
        <v>100</v>
      </c>
      <c r="DB21" s="73">
        <v>0</v>
      </c>
      <c r="DC21" s="68">
        <f>(IF(DB21=-1,0,(IF(DB21&gt;DB$4,0,IF(DB21&lt;DB$3,1,((DB$4-DB21)/DB$5))))))*100</f>
        <v>100</v>
      </c>
      <c r="DD21" s="73">
        <v>0</v>
      </c>
      <c r="DE21" s="68">
        <f>(IF(DD21=-1,0,(IF(DD21&gt;DD$4,0,IF(DD21&lt;DD$3,1,((DD$4-DD21)/DD$5))))))*100</f>
        <v>100</v>
      </c>
      <c r="DF21" s="73">
        <v>0.5</v>
      </c>
      <c r="DG21" s="68">
        <f>(IF(DF21=-1,0,(IF(DF21&gt;DF$4,0,IF(DF21&lt;DF$3,1,((DF$4-DF21)/DF$5))))))*100</f>
        <v>100</v>
      </c>
      <c r="DH21" s="73">
        <v>0</v>
      </c>
      <c r="DI21" s="68">
        <f>(IF(DH21=-1,0,(IF(DH21&gt;DH$4,0,IF(DH21&lt;DH$3,1,((DH$4-DH21)/DH$5))))))*100</f>
        <v>100</v>
      </c>
      <c r="DJ21" s="73">
        <v>0</v>
      </c>
      <c r="DK21" s="66">
        <f>(IF(DJ21=-1,0,(IF(DJ21&gt;DJ$4,0,IF(DJ21&lt;DJ$3,1,((DJ$4-DJ21)/DJ$5))))))*100</f>
        <v>100</v>
      </c>
      <c r="DL21" s="78">
        <f>AVERAGE(CW21,CY21,DA21,DC21,DE21,DG21,DI21,DK21)</f>
        <v>100</v>
      </c>
      <c r="DM21" s="78">
        <f>+DL21</f>
        <v>100</v>
      </c>
      <c r="DN21" s="115">
        <f>ROUND(DL21,1)</f>
        <v>100</v>
      </c>
      <c r="DO21" s="69">
        <f>RANK(DM21,DM$13:DM$224)</f>
        <v>1</v>
      </c>
      <c r="DP21" s="67">
        <v>397</v>
      </c>
      <c r="DQ21" s="66">
        <f>(IF(DP21=-1,0,(IF(DP21&gt;DP$4,0,IF(DP21&lt;DP$3,1,((DP$4-DP21)/DP$5))))))*100</f>
        <v>77.295081967213122</v>
      </c>
      <c r="DR21" s="67">
        <v>20.6</v>
      </c>
      <c r="DS21" s="66">
        <f>(IF(DR21=-1,0,(IF(DR21&gt;DR$4,0,IF(DR21&lt;DR$3,1,((DR$4-DR21)/DR$5))))))*100</f>
        <v>76.940382452193475</v>
      </c>
      <c r="DT21" s="67">
        <v>13</v>
      </c>
      <c r="DU21" s="66">
        <f>DT21/18*100</f>
        <v>72.222222222222214</v>
      </c>
      <c r="DV21" s="78">
        <f>AVERAGE(DU21,DQ21,DS21)</f>
        <v>75.485895547209608</v>
      </c>
      <c r="DW21" s="78">
        <f>+DV21</f>
        <v>75.485895547209608</v>
      </c>
      <c r="DX21" s="115">
        <f>ROUND(DV21,1)</f>
        <v>75.5</v>
      </c>
      <c r="DY21" s="69">
        <f>RANK(DW21,DW$13:DW$224)</f>
        <v>10</v>
      </c>
      <c r="DZ21" s="67">
        <v>79.921489987690506</v>
      </c>
      <c r="EA21" s="68">
        <f>(IF(DZ21=-1,0,(IF(DZ21&lt;DZ$4,0,IF(DZ21&gt;DZ$3,1,((-DZ$4+DZ21)/DZ$5))))))*100</f>
        <v>86.029590944769112</v>
      </c>
      <c r="EB21" s="67">
        <v>11</v>
      </c>
      <c r="EC21" s="66">
        <f>(IF(EB21=-1,0,(IF(EB21&lt;EB$4,0,IF(EB21&gt;EB$3,1,((-EB$4+EB21)/EB$5))))))*100</f>
        <v>68.75</v>
      </c>
      <c r="ED21" s="68">
        <f>AVERAGE(EA21,EC21)</f>
        <v>77.389795472384549</v>
      </c>
      <c r="EE21" s="78">
        <f>+ED21</f>
        <v>77.389795472384549</v>
      </c>
      <c r="EF21" s="115">
        <f>ROUND(ED21,1)</f>
        <v>77.400000000000006</v>
      </c>
      <c r="EG21" s="69">
        <f>RANK(EE21,EE$13:EE$224)</f>
        <v>22</v>
      </c>
      <c r="EH21" s="81"/>
      <c r="EI21" s="81"/>
      <c r="EJ21" s="81"/>
      <c r="EK21" s="83">
        <f>RANK(EN21,EN$13:EN$224)</f>
        <v>27</v>
      </c>
      <c r="EL21" s="134">
        <f>ROUND(EM21,1)</f>
        <v>78.7</v>
      </c>
      <c r="EM21" s="158">
        <f>AVERAGE(Q21,AC21,BA21,BH21,BY21,CR21,DL21,DV21,ED21,AO21)</f>
        <v>78.745485800591197</v>
      </c>
      <c r="EN21" s="139">
        <f>AVERAGE(Q21,AC21,BA21,BH21,BY21,CR21,DL21,DV21,ED21,AO21)</f>
        <v>78.745485800591197</v>
      </c>
      <c r="EO21" s="84"/>
      <c r="EP21" s="85"/>
      <c r="EQ21" s="46"/>
    </row>
    <row r="22" spans="1:149" ht="14.45" customHeight="1" x14ac:dyDescent="0.25">
      <c r="A22" s="64" t="s">
        <v>38</v>
      </c>
      <c r="B22" s="156" t="str">
        <f>INDEX('Economy Names'!$A$2:$H$213,'Economy Names'!L11,'Economy Names'!$K$1)</f>
        <v>Azerbaijan</v>
      </c>
      <c r="C22" s="65">
        <v>3</v>
      </c>
      <c r="D22" s="66">
        <f>(IF(C22=-1,0,(IF(C22&gt;C$4,0,IF(C22&lt;C$3,1,((C$4-C22)/C$5))))))*100</f>
        <v>88.235294117647058</v>
      </c>
      <c r="E22" s="65">
        <v>3.5</v>
      </c>
      <c r="F22" s="66">
        <f>(IF(E22=-1,0,(IF(E22&gt;E$4,0,IF(E22&lt;E$3,1,((E$4-E22)/E$5))))))*100</f>
        <v>96.984924623115575</v>
      </c>
      <c r="G22" s="67">
        <v>1.1831687385084599</v>
      </c>
      <c r="H22" s="66">
        <f>(IF(G22=-1,0,(IF(G22&gt;G$4,0,IF(G22&lt;G$3,1,((G$4-G22)/G$5))))))*100</f>
        <v>99.408415630745765</v>
      </c>
      <c r="I22" s="65">
        <v>3</v>
      </c>
      <c r="J22" s="66">
        <f>(IF(I22=-1,0,(IF(I22&gt;I$4,0,IF(I22&lt;I$3,1,((I$4-I22)/I$5))))))*100</f>
        <v>88.235294117647058</v>
      </c>
      <c r="K22" s="65">
        <v>3.5</v>
      </c>
      <c r="L22" s="66">
        <f>(IF(K22=-1,0,(IF(K22&gt;K$4,0,IF(K22&lt;K$3,1,((K$4-K22)/K$5))))))*100</f>
        <v>96.984924623115575</v>
      </c>
      <c r="M22" s="67">
        <v>1.1831687385084599</v>
      </c>
      <c r="N22" s="68">
        <f>(IF(M22=-1,0,(IF(M22&gt;M$4,0,IF(M22&lt;M$3,1,((M$4-M22)/M$5))))))*100</f>
        <v>99.408415630745765</v>
      </c>
      <c r="O22" s="67">
        <v>0</v>
      </c>
      <c r="P22" s="66">
        <f>(IF(O22=-1,0,(IF(O22&gt;O$4,0,IF(O22&lt;O$3,1,((O$4-O22)/O$5))))))*100</f>
        <v>100</v>
      </c>
      <c r="Q22" s="68">
        <f>25%*P22+12.5%*D22+12.5%*F22+12.5%*H22+12.5%*J22+12.5%*L22+12.5%*N22</f>
        <v>96.157158592877096</v>
      </c>
      <c r="R22" s="78">
        <f>+Q22</f>
        <v>96.157158592877096</v>
      </c>
      <c r="S22" s="115">
        <f>+ROUND(Q22,1)</f>
        <v>96.2</v>
      </c>
      <c r="T22" s="69">
        <f>RANK(R22,R$13:R$224)</f>
        <v>9</v>
      </c>
      <c r="U22" s="70">
        <v>18</v>
      </c>
      <c r="V22" s="66">
        <f>(IF(U22=-1,0,(IF(U22&gt;U$4,0,IF(U22&lt;U$3,1,((U$4-U22)/U$5))))))*100</f>
        <v>48</v>
      </c>
      <c r="W22" s="70">
        <v>116</v>
      </c>
      <c r="X22" s="66">
        <f>(IF(W22=-1,0,(IF(W22&gt;W$4,0,IF(W22&lt;W$3,1,((W$4-W22)/W$5))))))*100</f>
        <v>74.063400576368878</v>
      </c>
      <c r="Y22" s="71">
        <v>1.7264035745795001</v>
      </c>
      <c r="Z22" s="68">
        <f>(IF(Y22=-1,0,(IF(Y22&gt;Y$4,0,IF(Y22&lt;Y$3,1,((Y$4-Y22)/Y$5))))))*100</f>
        <v>91.367982127102493</v>
      </c>
      <c r="AA22" s="70">
        <v>12</v>
      </c>
      <c r="AB22" s="66">
        <f>IF(AA22="No Practice", 0, AA22/15*100)</f>
        <v>80</v>
      </c>
      <c r="AC22" s="68">
        <f>AVERAGE(V22,X22,Z22,AB22)</f>
        <v>73.35784567586785</v>
      </c>
      <c r="AD22" s="68">
        <f>+AC22</f>
        <v>73.35784567586785</v>
      </c>
      <c r="AE22" s="115">
        <f>+ROUND(AC22,1)</f>
        <v>73.400000000000006</v>
      </c>
      <c r="AF22" s="72">
        <f>RANK(AD22,AD$13:AD$224)</f>
        <v>59</v>
      </c>
      <c r="AG22" s="70">
        <v>7</v>
      </c>
      <c r="AH22" s="66">
        <f>(IF(AG22=-1,0,(IF(AG22&gt;AG$4,0,IF(AG22&lt;AG$3,1,((AG$4-AG22)/AG$5))))))*100</f>
        <v>33.333333333333329</v>
      </c>
      <c r="AI22" s="70">
        <v>41</v>
      </c>
      <c r="AJ22" s="66">
        <f>(IF(AI22=-1,0,(IF(AI22&gt;AI$4,0,IF(AI22&lt;AI$3,1,((AI$4-AI22)/AI$5))))))*100</f>
        <v>90</v>
      </c>
      <c r="AK22" s="71">
        <v>125.71167846652401</v>
      </c>
      <c r="AL22" s="66">
        <f>(IF(AK22=-1,0,(IF(AK22&gt;AK$4,0,IF(AK22&lt;AK$3,1,((AK$4-AK22)/AK$5))))))*100</f>
        <v>98.448003969549077</v>
      </c>
      <c r="AM22" s="70">
        <v>7</v>
      </c>
      <c r="AN22" s="66">
        <f>+IF(AM22="No Practice",0,AM22/8)*100</f>
        <v>87.5</v>
      </c>
      <c r="AO22" s="74">
        <f>AVERAGE(AH22,AJ22,AL22,AN22)</f>
        <v>77.320334325720609</v>
      </c>
      <c r="AP22" s="68">
        <f>+AO22</f>
        <v>77.320334325720609</v>
      </c>
      <c r="AQ22" s="115">
        <f>+ROUND(AO22,1)</f>
        <v>77.3</v>
      </c>
      <c r="AR22" s="69">
        <f>RANK(AP22,AP$13:AP$224)</f>
        <v>80</v>
      </c>
      <c r="AS22" s="75">
        <v>4</v>
      </c>
      <c r="AT22" s="66">
        <f>(IF(AS22=-1,0,(IF(AS22&gt;AS$4,0,IF(AS22&lt;AS$3,1,((AS$4-AS22)/AS$5))))))*100</f>
        <v>75</v>
      </c>
      <c r="AU22" s="75">
        <v>4.5</v>
      </c>
      <c r="AV22" s="66">
        <f>(IF(AU22=-1,0,(IF(AU22&gt;AU$4,0,IF(AU22&lt;AU$3,1,((AU$4-AU22)/AU$5))))))*100</f>
        <v>98.325358851674636</v>
      </c>
      <c r="AW22" s="75">
        <v>7.0348567100561104</v>
      </c>
      <c r="AX22" s="68">
        <f>(IF(AW22=-1,0,(IF(AW22&gt;AW$4,0,IF(AW22&lt;AW$3,1,((AW$4-AW22)/AW$5))))))*100</f>
        <v>53.100955266292594</v>
      </c>
      <c r="AY22" s="75">
        <v>22.5</v>
      </c>
      <c r="AZ22" s="66">
        <f>+IF(AY22="No Practice",0,AY22/30)*100</f>
        <v>75</v>
      </c>
      <c r="BA22" s="76">
        <f>AVERAGE(AT22,AV22,AX22,AZ22)</f>
        <v>75.356578529491813</v>
      </c>
      <c r="BB22" s="68">
        <f>+BA22</f>
        <v>75.356578529491813</v>
      </c>
      <c r="BC22" s="115">
        <f>+ROUND(BA22,1)</f>
        <v>75.400000000000006</v>
      </c>
      <c r="BD22" s="69">
        <f>RANK(BB22,BB$13:BB$224)</f>
        <v>44</v>
      </c>
      <c r="BE22" s="73">
        <v>8</v>
      </c>
      <c r="BF22" s="73">
        <v>12</v>
      </c>
      <c r="BG22" s="77">
        <f>+SUM(BE22,BF22)</f>
        <v>20</v>
      </c>
      <c r="BH22" s="76">
        <f>(IF(BG22=-1,0,(IF(BG22&lt;BG$4,0,IF(BG22&gt;BG$3,1,((-BG$4+BG22)/BG$5))))))*100</f>
        <v>100</v>
      </c>
      <c r="BI22" s="119">
        <f>+BH22</f>
        <v>100</v>
      </c>
      <c r="BJ22" s="115">
        <f>ROUND(BH22,1)</f>
        <v>100</v>
      </c>
      <c r="BK22" s="69">
        <f>RANK(BI22,BI$13:BI$224)</f>
        <v>1</v>
      </c>
      <c r="BL22" s="73">
        <v>10</v>
      </c>
      <c r="BM22" s="68">
        <f>(IF(BL22=-1,0,(IF(BL22&lt;BL$4,0,IF(BL22&gt;BL$3,1,((-BL$4+BL22)/BL$5))))))*100</f>
        <v>100</v>
      </c>
      <c r="BN22" s="73">
        <v>7</v>
      </c>
      <c r="BO22" s="68">
        <f>(IF(BN22=-1,0,(IF(BN22&lt;BN$4,0,IF(BN22&gt;BN$3,1,((-BN$4+BN22)/BN$5))))))*100</f>
        <v>70</v>
      </c>
      <c r="BP22" s="73">
        <v>8</v>
      </c>
      <c r="BQ22" s="68">
        <f>(IF(BP22=-1,0,(IF(BP22&lt;BP$4,0,IF(BP22&gt;BP$3,1,((-BP$4+BP22)/BP$5))))))*100</f>
        <v>80</v>
      </c>
      <c r="BR22" s="73">
        <v>0</v>
      </c>
      <c r="BS22" s="78">
        <f>(IF(BR22=-1,0,(IF(BR22&lt;BR$4,0,IF(BR22&gt;BR$3,1,((-BR$4+BR22)/BR$5))))))*100</f>
        <v>0</v>
      </c>
      <c r="BT22" s="73">
        <v>0</v>
      </c>
      <c r="BU22" s="68">
        <f>(IF(BT22=-1,0,(IF(BT22&lt;BT$4,0,IF(BT22&gt;BT$3,1,((-BT$4+BT22)/BT$5))))))*100</f>
        <v>0</v>
      </c>
      <c r="BV22" s="73">
        <v>0</v>
      </c>
      <c r="BW22" s="66">
        <f>(IF(BV22=-1,0,(IF(BV22&lt;BV$4,0,IF(BV22&gt;BV$3,1,((-BV$4+BV22)/BV$5))))))*100</f>
        <v>0</v>
      </c>
      <c r="BX22" s="77">
        <f>+SUM(BN22,BL22,BP22,BR22,BT22,BV22)</f>
        <v>25</v>
      </c>
      <c r="BY22" s="80">
        <f>(IF(BX22=-1,0,(IF(BX22&lt;BX$4,0,IF(BX22&gt;BX$3,1,((-BX$4+BX22)/BX$5))))))*100</f>
        <v>50</v>
      </c>
      <c r="BZ22" s="78">
        <f>+BY22</f>
        <v>50</v>
      </c>
      <c r="CA22" s="115">
        <f>+ROUND(BY22,1)</f>
        <v>50</v>
      </c>
      <c r="CB22" s="72">
        <f>RANK(BZ22,BZ$13:BZ$224)</f>
        <v>105</v>
      </c>
      <c r="CC22" s="73">
        <v>9</v>
      </c>
      <c r="CD22" s="68">
        <f>(IF(CC22=-1,0,(IF(CC22&gt;CC$4,0,IF(CC22&lt;CC$3,1,((CC$4-CC22)/CC$5))))))*100</f>
        <v>90</v>
      </c>
      <c r="CE22" s="73">
        <v>159</v>
      </c>
      <c r="CF22" s="66">
        <f>(IF(CE22=-1,0,(IF(CE22&gt;CE$4,0,IF(CE22&lt;CE$3,1,((CE$4-CE22)/CE$5))))))*100</f>
        <v>82.998454404945903</v>
      </c>
      <c r="CG22" s="73">
        <v>40.678477071212001</v>
      </c>
      <c r="CH22" s="66">
        <f>(IF(CG22=-1,0,(IF(CG22&gt;CG$4,0,IF(CG22&lt;CG$3,1,((CG$4-CG22)/CG$5)^$CH$3)))))*100</f>
        <v>79.290311016786418</v>
      </c>
      <c r="CI22" s="73">
        <v>7.5</v>
      </c>
      <c r="CJ22" s="78">
        <f>IF(CI22="NO VAT","No VAT",(IF(CI22="NO REFUND",0,(IF(CI22&gt;CI$5,0,IF(CI22&lt;CI$3,1,((CI$5-CI22)/CI$5))))))*100)</f>
        <v>85</v>
      </c>
      <c r="CK22" s="73">
        <v>27.595238095238098</v>
      </c>
      <c r="CL22" s="68">
        <f>IF(CK22="NO VAT","No VAT",(IF(CK22="NO REFUND",0,(IF(CK22&gt;CK$4,0,IF(CK22&lt;CK$3,1,((CK$4-CK22)/CK$5))))))*100)</f>
        <v>52.904945762088616</v>
      </c>
      <c r="CM22" s="73">
        <v>3</v>
      </c>
      <c r="CN22" s="68">
        <f>IF(CM22="NO CIT","No CIT",IF(CM22&gt;CM$4,0,IF(CM22&lt;CM$3,1,((CM$4-CM22)/CM$5)))*100)</f>
        <v>97.247706422018354</v>
      </c>
      <c r="CO22" s="73">
        <v>0</v>
      </c>
      <c r="CP22" s="66">
        <f>IF(CO22="NO CIT","No CIT",IF(CO22&gt;CO$4,0,IF(CO22&lt;CO$3,1,((CO$5-CO22)/CO$5)))*100)</f>
        <v>100</v>
      </c>
      <c r="CQ22" s="157">
        <f>IF(OR(ISNUMBER(CJ22),ISNUMBER(CL22),ISNUMBER(CN22),ISNUMBER(CP22)),AVERAGE(CJ22,CL22,CN22,CP22),"")</f>
        <v>83.788163046026739</v>
      </c>
      <c r="CR22" s="128">
        <f>AVERAGE(CD22,CF22,CH22,CQ22)</f>
        <v>84.019232116939762</v>
      </c>
      <c r="CS22" s="78">
        <f>+CR22</f>
        <v>84.019232116939762</v>
      </c>
      <c r="CT22" s="115">
        <f>ROUND(CR22,1)</f>
        <v>84</v>
      </c>
      <c r="CU22" s="69">
        <f>RANK(CS22,CS$13:CS$224)</f>
        <v>40</v>
      </c>
      <c r="CV22" s="73">
        <v>17.4444444444445</v>
      </c>
      <c r="CW22" s="68">
        <f>(IF(CV22=-1,0,(IF(CV22&gt;CV$4,0,IF(CV22&lt;CV$3,1,((CV$4-CV22)/CV$5))))))*100</f>
        <v>89.657582110412264</v>
      </c>
      <c r="CX22" s="73">
        <v>33</v>
      </c>
      <c r="CY22" s="68">
        <f>(IF(CX22=-1,0,(IF(CX22&gt;CX$4,0,IF(CX22&lt;CX$3,1,((CX$4-CX22)/CX$5))))))*100</f>
        <v>81.065088757396452</v>
      </c>
      <c r="CZ22" s="73">
        <v>214.142857142857</v>
      </c>
      <c r="DA22" s="68">
        <f>(IF(CZ22=-1,0,(IF(CZ22&gt;CZ$4,0,IF(CZ22&lt;CZ$3,1,((CZ$4-CZ22)/CZ$5))))))*100</f>
        <v>79.797843665768212</v>
      </c>
      <c r="DB22" s="73">
        <v>250</v>
      </c>
      <c r="DC22" s="68">
        <f>(IF(DB22=-1,0,(IF(DB22&gt;DB$4,0,IF(DB22&lt;DB$3,1,((DB$4-DB22)/DB$5))))))*100</f>
        <v>37.5</v>
      </c>
      <c r="DD22" s="73">
        <v>14.1428571428571</v>
      </c>
      <c r="DE22" s="68">
        <f>(IF(DD22=-1,0,(IF(DD22&gt;DD$4,0,IF(DD22&lt;DD$3,1,((DD$4-DD22)/DD$5))))))*100</f>
        <v>95.289298515104974</v>
      </c>
      <c r="DF22" s="73">
        <v>33</v>
      </c>
      <c r="DG22" s="68">
        <f>(IF(DF22=-1,0,(IF(DF22&gt;DF$4,0,IF(DF22&lt;DF$3,1,((DF$4-DF22)/DF$5))))))*100</f>
        <v>86.610878661087867</v>
      </c>
      <c r="DH22" s="73">
        <v>300</v>
      </c>
      <c r="DI22" s="68">
        <f>(IF(DH22=-1,0,(IF(DH22&gt;DH$4,0,IF(DH22&lt;DH$3,1,((DH$4-DH22)/DH$5))))))*100</f>
        <v>75</v>
      </c>
      <c r="DJ22" s="73">
        <v>200</v>
      </c>
      <c r="DK22" s="66">
        <f>(IF(DJ22=-1,0,(IF(DJ22&gt;DJ$4,0,IF(DJ22&lt;DJ$3,1,((DJ$4-DJ22)/DJ$5))))))*100</f>
        <v>71.428571428571431</v>
      </c>
      <c r="DL22" s="78">
        <f>AVERAGE(CW22,CY22,DA22,DC22,DE22,DG22,DI22,DK22)</f>
        <v>77.043657892292657</v>
      </c>
      <c r="DM22" s="78">
        <f>+DL22</f>
        <v>77.043657892292657</v>
      </c>
      <c r="DN22" s="115">
        <f>ROUND(DL22,1)</f>
        <v>77</v>
      </c>
      <c r="DO22" s="69">
        <f>RANK(DM22,DM$13:DM$224)</f>
        <v>83</v>
      </c>
      <c r="DP22" s="67">
        <v>277</v>
      </c>
      <c r="DQ22" s="66">
        <f>(IF(DP22=-1,0,(IF(DP22&gt;DP$4,0,IF(DP22&lt;DP$3,1,((DP$4-DP22)/DP$5))))))*100</f>
        <v>87.131147540983605</v>
      </c>
      <c r="DR22" s="67">
        <v>18.5</v>
      </c>
      <c r="DS22" s="66">
        <f>(IF(DR22=-1,0,(IF(DR22&gt;DR$4,0,IF(DR22&lt;DR$3,1,((DR$4-DR22)/DR$5))))))*100</f>
        <v>79.302587176602927</v>
      </c>
      <c r="DT22" s="67">
        <v>8</v>
      </c>
      <c r="DU22" s="66">
        <f>DT22/18*100</f>
        <v>44.444444444444443</v>
      </c>
      <c r="DV22" s="78">
        <f>AVERAGE(DU22,DQ22,DS22)</f>
        <v>70.292726387343649</v>
      </c>
      <c r="DW22" s="78">
        <f>+DV22</f>
        <v>70.292726387343649</v>
      </c>
      <c r="DX22" s="115">
        <f>ROUND(DV22,1)</f>
        <v>70.3</v>
      </c>
      <c r="DY22" s="69">
        <f>RANK(DW22,DW$13:DW$224)</f>
        <v>28</v>
      </c>
      <c r="DZ22" s="67">
        <v>39.675379612140397</v>
      </c>
      <c r="EA22" s="68">
        <f>(IF(DZ22=-1,0,(IF(DZ22&lt;DZ$4,0,IF(DZ22&gt;DZ$3,1,((-DZ$4+DZ22)/DZ$5))))))*100</f>
        <v>42.707620680452521</v>
      </c>
      <c r="EB22" s="67">
        <v>13.5</v>
      </c>
      <c r="EC22" s="66">
        <f>(IF(EB22=-1,0,(IF(EB22&lt;EB$4,0,IF(EB22&gt;EB$3,1,((-EB$4+EB22)/EB$5))))))*100</f>
        <v>84.375</v>
      </c>
      <c r="ED22" s="68">
        <f>AVERAGE(EA22,EC22)</f>
        <v>63.541310340226261</v>
      </c>
      <c r="EE22" s="78">
        <f>+ED22</f>
        <v>63.541310340226261</v>
      </c>
      <c r="EF22" s="115">
        <f>ROUND(ED22,1)</f>
        <v>63.5</v>
      </c>
      <c r="EG22" s="69">
        <f>RANK(EE22,EE$13:EE$224)</f>
        <v>47</v>
      </c>
      <c r="EH22" s="81"/>
      <c r="EI22" s="81"/>
      <c r="EJ22" s="81"/>
      <c r="EK22" s="83">
        <f>RANK(EN22,EN$13:EN$224)</f>
        <v>34</v>
      </c>
      <c r="EL22" s="134">
        <f>ROUND(EM22,1)</f>
        <v>76.7</v>
      </c>
      <c r="EM22" s="158">
        <f>AVERAGE(Q22,AC22,BA22,BH22,BY22,CR22,DL22,DV22,ED22,AO22)</f>
        <v>76.708884386075979</v>
      </c>
      <c r="EN22" s="139">
        <f>AVERAGE(Q22,AC22,BA22,BH22,BY22,CR22,DL22,DV22,ED22,AO22)</f>
        <v>76.708884386075979</v>
      </c>
      <c r="EO22" s="84"/>
      <c r="EP22" s="85"/>
      <c r="EQ22" s="46"/>
    </row>
    <row r="23" spans="1:149" ht="14.45" customHeight="1" x14ac:dyDescent="0.25">
      <c r="A23" s="64" t="s">
        <v>39</v>
      </c>
      <c r="B23" s="156" t="str">
        <f>INDEX('Economy Names'!$A$2:$H$213,'Economy Names'!L12,'Economy Names'!$K$1)</f>
        <v>Bahamas, The</v>
      </c>
      <c r="C23" s="65">
        <v>7</v>
      </c>
      <c r="D23" s="66">
        <f>(IF(C23=-1,0,(IF(C23&gt;C$4,0,IF(C23&lt;C$3,1,((C$4-C23)/C$5))))))*100</f>
        <v>64.705882352941174</v>
      </c>
      <c r="E23" s="65">
        <v>11.5</v>
      </c>
      <c r="F23" s="66">
        <f>(IF(E23=-1,0,(IF(E23&gt;E$4,0,IF(E23&lt;E$3,1,((E$4-E23)/E$5))))))*100</f>
        <v>88.94472361809045</v>
      </c>
      <c r="G23" s="67">
        <v>11.042421505292999</v>
      </c>
      <c r="H23" s="66">
        <f>(IF(G23=-1,0,(IF(G23&gt;G$4,0,IF(G23&lt;G$3,1,((G$4-G23)/G$5))))))*100</f>
        <v>94.478789247353504</v>
      </c>
      <c r="I23" s="65">
        <v>7</v>
      </c>
      <c r="J23" s="66">
        <f>(IF(I23=-1,0,(IF(I23&gt;I$4,0,IF(I23&lt;I$3,1,((I$4-I23)/I$5))))))*100</f>
        <v>64.705882352941174</v>
      </c>
      <c r="K23" s="65">
        <v>11.5</v>
      </c>
      <c r="L23" s="66">
        <f>(IF(K23=-1,0,(IF(K23&gt;K$4,0,IF(K23&lt;K$3,1,((K$4-K23)/K$5))))))*100</f>
        <v>88.94472361809045</v>
      </c>
      <c r="M23" s="67">
        <v>11.042421505292999</v>
      </c>
      <c r="N23" s="68">
        <f>(IF(M23=-1,0,(IF(M23&gt;M$4,0,IF(M23&lt;M$3,1,((M$4-M23)/M$5))))))*100</f>
        <v>94.478789247353504</v>
      </c>
      <c r="O23" s="67">
        <v>0</v>
      </c>
      <c r="P23" s="66">
        <f>(IF(O23=-1,0,(IF(O23&gt;O$4,0,IF(O23&lt;O$3,1,((O$4-O23)/O$5))))))*100</f>
        <v>100</v>
      </c>
      <c r="Q23" s="68">
        <f>25%*P23+12.5%*D23+12.5%*F23+12.5%*H23+12.5%*J23+12.5%*L23+12.5%*N23</f>
        <v>87.032348804596268</v>
      </c>
      <c r="R23" s="78">
        <f>+Q23</f>
        <v>87.032348804596268</v>
      </c>
      <c r="S23" s="115">
        <f>+ROUND(Q23,1)</f>
        <v>87</v>
      </c>
      <c r="T23" s="69">
        <f>RANK(R23,R$13:R$224)</f>
        <v>94</v>
      </c>
      <c r="U23" s="70">
        <v>17</v>
      </c>
      <c r="V23" s="66">
        <f>(IF(U23=-1,0,(IF(U23&gt;U$4,0,IF(U23&lt;U$3,1,((U$4-U23)/U$5))))))*100</f>
        <v>52</v>
      </c>
      <c r="W23" s="70">
        <v>180</v>
      </c>
      <c r="X23" s="66">
        <f>(IF(W23=-1,0,(IF(W23&gt;W$4,0,IF(W23&lt;W$3,1,((W$4-W23)/W$5))))))*100</f>
        <v>55.619596541786741</v>
      </c>
      <c r="Y23" s="71">
        <v>0.80240723292087002</v>
      </c>
      <c r="Z23" s="68">
        <f>(IF(Y23=-1,0,(IF(Y23&gt;Y$4,0,IF(Y23&lt;Y$3,1,((Y$4-Y23)/Y$5))))))*100</f>
        <v>95.987963835395647</v>
      </c>
      <c r="AA23" s="70">
        <v>12</v>
      </c>
      <c r="AB23" s="66">
        <f>IF(AA23="No Practice", 0, AA23/15*100)</f>
        <v>80</v>
      </c>
      <c r="AC23" s="68">
        <f>AVERAGE(V23,X23,Z23,AB23)</f>
        <v>70.901890094295595</v>
      </c>
      <c r="AD23" s="68">
        <f>+AC23</f>
        <v>70.901890094295595</v>
      </c>
      <c r="AE23" s="115">
        <f>+ROUND(AC23,1)</f>
        <v>70.900000000000006</v>
      </c>
      <c r="AF23" s="72">
        <f>RANK(AD23,AD$13:AD$224)</f>
        <v>77</v>
      </c>
      <c r="AG23" s="70">
        <v>5</v>
      </c>
      <c r="AH23" s="66">
        <f>(IF(AG23=-1,0,(IF(AG23&gt;AG$4,0,IF(AG23&lt;AG$3,1,((AG$4-AG23)/AG$5))))))*100</f>
        <v>66.666666666666657</v>
      </c>
      <c r="AI23" s="70">
        <v>67</v>
      </c>
      <c r="AJ23" s="66">
        <f>(IF(AI23=-1,0,(IF(AI23&gt;AI$4,0,IF(AI23&lt;AI$3,1,((AI$4-AI23)/AI$5))))))*100</f>
        <v>78.695652173913047</v>
      </c>
      <c r="AK23" s="71">
        <v>87.122722731007997</v>
      </c>
      <c r="AL23" s="66">
        <f>(IF(AK23=-1,0,(IF(AK23&gt;AK$4,0,IF(AK23&lt;AK$3,1,((AK$4-AK23)/AK$5))))))*100</f>
        <v>98.924410830481378</v>
      </c>
      <c r="AM23" s="70">
        <v>5</v>
      </c>
      <c r="AN23" s="66">
        <f>+IF(AM23="No Practice",0,AM23/8)*100</f>
        <v>62.5</v>
      </c>
      <c r="AO23" s="74">
        <f>AVERAGE(AH23,AJ23,AL23,AN23)</f>
        <v>76.69668241776526</v>
      </c>
      <c r="AP23" s="68">
        <f>+AO23</f>
        <v>76.69668241776526</v>
      </c>
      <c r="AQ23" s="115">
        <f>+ROUND(AO23,1)</f>
        <v>76.7</v>
      </c>
      <c r="AR23" s="69">
        <f>RANK(AP23,AP$13:AP$224)</f>
        <v>81</v>
      </c>
      <c r="AS23" s="75">
        <v>7</v>
      </c>
      <c r="AT23" s="66">
        <f>(IF(AS23=-1,0,(IF(AS23&gt;AS$4,0,IF(AS23&lt;AS$3,1,((AS$4-AS23)/AS$5))))))*100</f>
        <v>50</v>
      </c>
      <c r="AU23" s="75">
        <v>122</v>
      </c>
      <c r="AV23" s="66">
        <f>(IF(AU23=-1,0,(IF(AU23&gt;AU$4,0,IF(AU23&lt;AU$3,1,((AU$4-AU23)/AU$5))))))*100</f>
        <v>42.105263157894733</v>
      </c>
      <c r="AW23" s="75">
        <v>11.823514547279901</v>
      </c>
      <c r="AX23" s="68">
        <f>(IF(AW23=-1,0,(IF(AW23&gt;AW$4,0,IF(AW23&lt;AW$3,1,((AW$4-AW23)/AW$5))))))*100</f>
        <v>21.176569684800661</v>
      </c>
      <c r="AY23" s="75">
        <v>3</v>
      </c>
      <c r="AZ23" s="66">
        <f>+IF(AY23="No Practice",0,AY23/30)*100</f>
        <v>10</v>
      </c>
      <c r="BA23" s="76">
        <f>AVERAGE(AT23,AV23,AX23,AZ23)</f>
        <v>30.820458210673848</v>
      </c>
      <c r="BB23" s="68">
        <f>+BA23</f>
        <v>30.820458210673848</v>
      </c>
      <c r="BC23" s="115">
        <f>+ROUND(BA23,1)</f>
        <v>30.8</v>
      </c>
      <c r="BD23" s="69">
        <f>RANK(BB23,BB$13:BB$224)</f>
        <v>181</v>
      </c>
      <c r="BE23" s="73">
        <v>0</v>
      </c>
      <c r="BF23" s="73">
        <v>6</v>
      </c>
      <c r="BG23" s="77">
        <f>+SUM(BE23,BF23)</f>
        <v>6</v>
      </c>
      <c r="BH23" s="76">
        <f>(IF(BG23=-1,0,(IF(BG23&lt;BG$4,0,IF(BG23&gt;BG$3,1,((-BG$4+BG23)/BG$5))))))*100</f>
        <v>30</v>
      </c>
      <c r="BI23" s="119">
        <f>+BH23</f>
        <v>30</v>
      </c>
      <c r="BJ23" s="115">
        <f>ROUND(BH23,1)</f>
        <v>30</v>
      </c>
      <c r="BK23" s="69">
        <f>RANK(BI23,BI$13:BI$224)</f>
        <v>152</v>
      </c>
      <c r="BL23" s="73">
        <v>3</v>
      </c>
      <c r="BM23" s="68">
        <f>(IF(BL23=-1,0,(IF(BL23&lt;BL$4,0,IF(BL23&gt;BL$3,1,((-BL$4+BL23)/BL$5))))))*100</f>
        <v>30</v>
      </c>
      <c r="BN23" s="73">
        <v>5</v>
      </c>
      <c r="BO23" s="68">
        <f>(IF(BN23=-1,0,(IF(BN23&lt;BN$4,0,IF(BN23&gt;BN$3,1,((-BN$4+BN23)/BN$5))))))*100</f>
        <v>50</v>
      </c>
      <c r="BP23" s="73">
        <v>8</v>
      </c>
      <c r="BQ23" s="68">
        <f>(IF(BP23=-1,0,(IF(BP23&lt;BP$4,0,IF(BP23&gt;BP$3,1,((-BP$4+BP23)/BP$5))))))*100</f>
        <v>80</v>
      </c>
      <c r="BR23" s="73">
        <v>5</v>
      </c>
      <c r="BS23" s="78">
        <f>(IF(BR23=-1,0,(IF(BR23&lt;BR$4,0,IF(BR23&gt;BR$3,1,((-BR$4+BR23)/BR$5))))))*100</f>
        <v>83.333333333333343</v>
      </c>
      <c r="BT23" s="73">
        <v>4</v>
      </c>
      <c r="BU23" s="68">
        <f>(IF(BT23=-1,0,(IF(BT23&lt;BT$4,0,IF(BT23&gt;BT$3,1,((-BT$4+BT23)/BT$5))))))*100</f>
        <v>57.142857142857139</v>
      </c>
      <c r="BV23" s="73">
        <v>3</v>
      </c>
      <c r="BW23" s="66">
        <f>(IF(BV23=-1,0,(IF(BV23&lt;BV$4,0,IF(BV23&gt;BV$3,1,((-BV$4+BV23)/BV$5))))))*100</f>
        <v>42.857142857142854</v>
      </c>
      <c r="BX23" s="77">
        <f>+SUM(BN23,BL23,BP23,BR23,BT23,BV23)</f>
        <v>28</v>
      </c>
      <c r="BY23" s="80">
        <f>(IF(BX23=-1,0,(IF(BX23&lt;BX$4,0,IF(BX23&gt;BX$3,1,((-BX$4+BX23)/BX$5))))))*100</f>
        <v>56.000000000000007</v>
      </c>
      <c r="BZ23" s="78">
        <f>+BY23</f>
        <v>56.000000000000007</v>
      </c>
      <c r="CA23" s="115">
        <f>+ROUND(BY23,1)</f>
        <v>56</v>
      </c>
      <c r="CB23" s="72">
        <f>RANK(BZ23,BZ$13:BZ$224)</f>
        <v>88</v>
      </c>
      <c r="CC23" s="73">
        <v>20</v>
      </c>
      <c r="CD23" s="68">
        <f>(IF(CC23=-1,0,(IF(CC23&gt;CC$4,0,IF(CC23&lt;CC$3,1,((CC$4-CC23)/CC$5))))))*100</f>
        <v>71.666666666666671</v>
      </c>
      <c r="CE23" s="73">
        <v>155</v>
      </c>
      <c r="CF23" s="66">
        <f>(IF(CE23=-1,0,(IF(CE23&gt;CE$4,0,IF(CE23&lt;CE$3,1,((CE$4-CE23)/CE$5))))))*100</f>
        <v>83.616692426584237</v>
      </c>
      <c r="CG23" s="73">
        <v>33.795957415852698</v>
      </c>
      <c r="CH23" s="66">
        <f>(IF(CG23=-1,0,(IF(CG23&gt;CG$4,0,IF(CG23&lt;CG$3,1,((CG$4-CG23)/CG$5)^$CH$3)))))*100</f>
        <v>89.217099597808939</v>
      </c>
      <c r="CI23" s="73">
        <v>2</v>
      </c>
      <c r="CJ23" s="78">
        <f>IF(CI23="NO VAT","No VAT",(IF(CI23="NO REFUND",0,(IF(CI23&gt;CI$5,0,IF(CI23&lt;CI$3,1,((CI$5-CI23)/CI$5))))))*100)</f>
        <v>96</v>
      </c>
      <c r="CK23" s="73">
        <v>19.5</v>
      </c>
      <c r="CL23" s="68">
        <f>IF(CK23="NO VAT","No VAT",(IF(CK23="NO REFUND",0,(IF(CK23&gt;CK$4,0,IF(CK23&lt;CK$3,1,((CK$4-CK23)/CK$5))))))*100)</f>
        <v>68.532818532818538</v>
      </c>
      <c r="CM23" s="73" t="s">
        <v>1977</v>
      </c>
      <c r="CN23" s="68" t="str">
        <f>IF(CM23="NO CIT","No CIT",IF(CM23&gt;CM$4,0,IF(CM23&lt;CM$3,1,((CM$4-CM23)/CM$5)))*100)</f>
        <v>No CIT</v>
      </c>
      <c r="CO23" s="73" t="s">
        <v>1977</v>
      </c>
      <c r="CP23" s="66" t="str">
        <f>IF(CO23="NO CIT","No CIT",IF(CO23&gt;CO$4,0,IF(CO23&lt;CO$3,1,((CO$5-CO23)/CO$5)))*100)</f>
        <v>No CIT</v>
      </c>
      <c r="CQ23" s="157">
        <f>IF(OR(ISNUMBER(CJ23),ISNUMBER(CL23),ISNUMBER(CN23),ISNUMBER(CP23)),AVERAGE(CJ23,CL23,CN23,CP23),"")</f>
        <v>82.266409266409269</v>
      </c>
      <c r="CR23" s="128">
        <f>AVERAGE(CD23,CF23,CH23,CQ23)</f>
        <v>81.691716989367279</v>
      </c>
      <c r="CS23" s="78">
        <f>+CR23</f>
        <v>81.691716989367279</v>
      </c>
      <c r="CT23" s="115">
        <f>ROUND(CR23,1)</f>
        <v>81.7</v>
      </c>
      <c r="CU23" s="69">
        <f>RANK(CS23,CS$13:CS$224)</f>
        <v>50</v>
      </c>
      <c r="CV23" s="73">
        <v>36</v>
      </c>
      <c r="CW23" s="68">
        <f>(IF(CV23=-1,0,(IF(CV23&gt;CV$4,0,IF(CV23&lt;CV$3,1,((CV$4-CV23)/CV$5))))))*100</f>
        <v>77.987421383647799</v>
      </c>
      <c r="CX23" s="73">
        <v>12</v>
      </c>
      <c r="CY23" s="68">
        <f>(IF(CX23=-1,0,(IF(CX23&gt;CX$4,0,IF(CX23&lt;CX$3,1,((CX$4-CX23)/CX$5))))))*100</f>
        <v>93.491124260355036</v>
      </c>
      <c r="CZ23" s="73">
        <v>512</v>
      </c>
      <c r="DA23" s="68">
        <f>(IF(CZ23=-1,0,(IF(CZ23&gt;CZ$4,0,IF(CZ23&lt;CZ$3,1,((CZ$4-CZ23)/CZ$5))))))*100</f>
        <v>51.698113207547166</v>
      </c>
      <c r="DB23" s="73">
        <v>550</v>
      </c>
      <c r="DC23" s="68">
        <f>(IF(DB23=-1,0,(IF(DB23&gt;DB$4,0,IF(DB23&lt;DB$3,1,((DB$4-DB23)/DB$5))))))*100</f>
        <v>0</v>
      </c>
      <c r="DD23" s="73">
        <v>51</v>
      </c>
      <c r="DE23" s="68">
        <f>(IF(DD23=-1,0,(IF(DD23&gt;DD$4,0,IF(DD23&lt;DD$3,1,((DD$4-DD23)/DD$5))))))*100</f>
        <v>82.078853046594986</v>
      </c>
      <c r="DF23" s="73">
        <v>6</v>
      </c>
      <c r="DG23" s="68">
        <f>(IF(DF23=-1,0,(IF(DF23&gt;DF$4,0,IF(DF23&lt;DF$3,1,((DF$4-DF23)/DF$5))))))*100</f>
        <v>97.907949790794973</v>
      </c>
      <c r="DH23" s="73">
        <v>1385</v>
      </c>
      <c r="DI23" s="68">
        <f>(IF(DH23=-1,0,(IF(DH23&gt;DH$4,0,IF(DH23&lt;DH$3,1,((DH$4-DH23)/DH$5))))))*100</f>
        <v>0</v>
      </c>
      <c r="DJ23" s="73">
        <v>550</v>
      </c>
      <c r="DK23" s="66">
        <f>(IF(DJ23=-1,0,(IF(DJ23&gt;DJ$4,0,IF(DJ23&lt;DJ$3,1,((DJ$4-DJ23)/DJ$5))))))*100</f>
        <v>21.428571428571427</v>
      </c>
      <c r="DL23" s="78">
        <f>AVERAGE(CW23,CY23,DA23,DC23,DE23,DG23,DI23,DK23)</f>
        <v>53.074004139688931</v>
      </c>
      <c r="DM23" s="78">
        <f>+DL23</f>
        <v>53.074004139688931</v>
      </c>
      <c r="DN23" s="115">
        <f>ROUND(DL23,1)</f>
        <v>53.1</v>
      </c>
      <c r="DO23" s="69">
        <f>RANK(DM23,DM$13:DM$224)</f>
        <v>161</v>
      </c>
      <c r="DP23" s="67">
        <v>545</v>
      </c>
      <c r="DQ23" s="66">
        <f>(IF(DP23=-1,0,(IF(DP23&gt;DP$4,0,IF(DP23&lt;DP$3,1,((DP$4-DP23)/DP$5))))))*100</f>
        <v>65.163934426229503</v>
      </c>
      <c r="DR23" s="67">
        <v>28.9</v>
      </c>
      <c r="DS23" s="66">
        <f>(IF(DR23=-1,0,(IF(DR23&gt;DR$4,0,IF(DR23&lt;DR$3,1,((DR$4-DR23)/DR$5))))))*100</f>
        <v>67.604049493813264</v>
      </c>
      <c r="DT23" s="67">
        <v>8</v>
      </c>
      <c r="DU23" s="66">
        <f>DT23/18*100</f>
        <v>44.444444444444443</v>
      </c>
      <c r="DV23" s="78">
        <f>AVERAGE(DU23,DQ23,DS23)</f>
        <v>59.070809454829067</v>
      </c>
      <c r="DW23" s="78">
        <f>+DV23</f>
        <v>59.070809454829067</v>
      </c>
      <c r="DX23" s="115">
        <f>ROUND(DV23,1)</f>
        <v>59.1</v>
      </c>
      <c r="DY23" s="69">
        <f>RANK(DW23,DW$13:DW$224)</f>
        <v>82</v>
      </c>
      <c r="DZ23" s="67">
        <v>64.430969931712994</v>
      </c>
      <c r="EA23" s="68">
        <f>(IF(DZ23=-1,0,(IF(DZ23&lt;DZ$4,0,IF(DZ23&gt;DZ$3,1,((-DZ$4+DZ23)/DZ$5))))))*100</f>
        <v>69.355188301090408</v>
      </c>
      <c r="EB23" s="67">
        <v>6</v>
      </c>
      <c r="EC23" s="66">
        <f>(IF(EB23=-1,0,(IF(EB23&lt;EB$4,0,IF(EB23&gt;EB$3,1,((-EB$4+EB23)/EB$5))))))*100</f>
        <v>37.5</v>
      </c>
      <c r="ED23" s="68">
        <f>AVERAGE(EA23,EC23)</f>
        <v>53.427594150545204</v>
      </c>
      <c r="EE23" s="78">
        <f>+ED23</f>
        <v>53.427594150545204</v>
      </c>
      <c r="EF23" s="115">
        <f>ROUND(ED23,1)</f>
        <v>53.4</v>
      </c>
      <c r="EG23" s="69">
        <f>RANK(EE23,EE$13:EE$224)</f>
        <v>71</v>
      </c>
      <c r="EH23" s="81"/>
      <c r="EI23" s="81"/>
      <c r="EJ23" s="81"/>
      <c r="EK23" s="83">
        <f>RANK(EN23,EN$13:EN$224)</f>
        <v>119</v>
      </c>
      <c r="EL23" s="134">
        <f>ROUND(EM23,1)</f>
        <v>59.9</v>
      </c>
      <c r="EM23" s="158">
        <f>AVERAGE(Q23,AC23,BA23,BH23,BY23,CR23,DL23,DV23,ED23,AO23)</f>
        <v>59.871550426176157</v>
      </c>
      <c r="EN23" s="139">
        <f>AVERAGE(Q23,AC23,BA23,BH23,BY23,CR23,DL23,DV23,ED23,AO23)</f>
        <v>59.871550426176157</v>
      </c>
      <c r="EO23" s="84"/>
      <c r="EP23" s="85"/>
      <c r="EQ23" s="46"/>
    </row>
    <row r="24" spans="1:149" ht="14.45" customHeight="1" x14ac:dyDescent="0.25">
      <c r="A24" s="64" t="s">
        <v>40</v>
      </c>
      <c r="B24" s="156" t="str">
        <f>INDEX('Economy Names'!$A$2:$H$213,'Economy Names'!L13,'Economy Names'!$K$1)</f>
        <v>Bahrain</v>
      </c>
      <c r="C24" s="65">
        <v>6</v>
      </c>
      <c r="D24" s="66">
        <f>(IF(C24=-1,0,(IF(C24&gt;C$4,0,IF(C24&lt;C$3,1,((C$4-C24)/C$5))))))*100</f>
        <v>70.588235294117652</v>
      </c>
      <c r="E24" s="65">
        <v>8</v>
      </c>
      <c r="F24" s="66">
        <f>(IF(E24=-1,0,(IF(E24&gt;E$4,0,IF(E24&lt;E$3,1,((E$4-E24)/E$5))))))*100</f>
        <v>92.462311557788951</v>
      </c>
      <c r="G24" s="67">
        <v>1.0182556699310199</v>
      </c>
      <c r="H24" s="66">
        <f>(IF(G24=-1,0,(IF(G24&gt;G$4,0,IF(G24&lt;G$3,1,((G$4-G24)/G$5))))))*100</f>
        <v>99.490872165034489</v>
      </c>
      <c r="I24" s="65">
        <v>7</v>
      </c>
      <c r="J24" s="66">
        <f>(IF(I24=-1,0,(IF(I24&gt;I$4,0,IF(I24&lt;I$3,1,((I$4-I24)/I$5))))))*100</f>
        <v>64.705882352941174</v>
      </c>
      <c r="K24" s="65">
        <v>9</v>
      </c>
      <c r="L24" s="66">
        <f>(IF(K24=-1,0,(IF(K24&gt;K$4,0,IF(K24&lt;K$3,1,((K$4-K24)/K$5))))))*100</f>
        <v>91.457286432160799</v>
      </c>
      <c r="M24" s="67">
        <v>1.0182556699310199</v>
      </c>
      <c r="N24" s="68">
        <f>(IF(M24=-1,0,(IF(M24&gt;M$4,0,IF(M24&lt;M$3,1,((M$4-M24)/M$5))))))*100</f>
        <v>99.490872165034489</v>
      </c>
      <c r="O24" s="67">
        <v>2.9260220400316599</v>
      </c>
      <c r="P24" s="66">
        <f>(IF(O24=-1,0,(IF(O24&gt;O$4,0,IF(O24&lt;O$3,1,((O$4-O24)/O$5))))))*100</f>
        <v>99.268494489992079</v>
      </c>
      <c r="Q24" s="68">
        <f>25%*P24+12.5%*D24+12.5%*F24+12.5%*H24+12.5%*J24+12.5%*L24+12.5%*N24</f>
        <v>89.591556118382712</v>
      </c>
      <c r="R24" s="78">
        <f>+Q24</f>
        <v>89.591556118382712</v>
      </c>
      <c r="S24" s="115">
        <f>+ROUND(Q24,1)</f>
        <v>89.6</v>
      </c>
      <c r="T24" s="69">
        <f>RANK(R24,R$13:R$224)</f>
        <v>67</v>
      </c>
      <c r="U24" s="70">
        <v>9</v>
      </c>
      <c r="V24" s="66">
        <f>(IF(U24=-1,0,(IF(U24&gt;U$4,0,IF(U24&lt;U$3,1,((U$4-U24)/U$5))))))*100</f>
        <v>84</v>
      </c>
      <c r="W24" s="70">
        <v>71</v>
      </c>
      <c r="X24" s="66">
        <f>(IF(W24=-1,0,(IF(W24&gt;W$4,0,IF(W24&lt;W$3,1,((W$4-W24)/W$5))))))*100</f>
        <v>87.031700288184439</v>
      </c>
      <c r="Y24" s="71">
        <v>3.7040461506772799</v>
      </c>
      <c r="Z24" s="68">
        <f>(IF(Y24=-1,0,(IF(Y24&gt;Y$4,0,IF(Y24&lt;Y$3,1,((Y$4-Y24)/Y$5))))))*100</f>
        <v>81.479769246613614</v>
      </c>
      <c r="AA24" s="70">
        <v>12</v>
      </c>
      <c r="AB24" s="66">
        <f>IF(AA24="No Practice", 0, AA24/15*100)</f>
        <v>80</v>
      </c>
      <c r="AC24" s="68">
        <f>AVERAGE(V24,X24,Z24,AB24)</f>
        <v>83.12786738369951</v>
      </c>
      <c r="AD24" s="68">
        <f>+AC24</f>
        <v>83.12786738369951</v>
      </c>
      <c r="AE24" s="115">
        <f>+ROUND(AC24,1)</f>
        <v>83.1</v>
      </c>
      <c r="AF24" s="72">
        <f>RANK(AD24,AD$13:AD$224)</f>
        <v>17</v>
      </c>
      <c r="AG24" s="70">
        <v>5</v>
      </c>
      <c r="AH24" s="66">
        <f>(IF(AG24=-1,0,(IF(AG24&gt;AG$4,0,IF(AG24&lt;AG$3,1,((AG$4-AG24)/AG$5))))))*100</f>
        <v>66.666666666666657</v>
      </c>
      <c r="AI24" s="70">
        <v>69</v>
      </c>
      <c r="AJ24" s="66">
        <f>(IF(AI24=-1,0,(IF(AI24&gt;AI$4,0,IF(AI24&lt;AI$3,1,((AI$4-AI24)/AI$5))))))*100</f>
        <v>77.826086956521735</v>
      </c>
      <c r="AK24" s="71">
        <v>57.350031984620401</v>
      </c>
      <c r="AL24" s="66">
        <f>(IF(AK24=-1,0,(IF(AK24&gt;AK$4,0,IF(AK24&lt;AK$3,1,((AK$4-AK24)/AK$5))))))*100</f>
        <v>99.291974913770105</v>
      </c>
      <c r="AM24" s="70">
        <v>6</v>
      </c>
      <c r="AN24" s="66">
        <f>+IF(AM24="No Practice",0,AM24/8)*100</f>
        <v>75</v>
      </c>
      <c r="AO24" s="74">
        <f>AVERAGE(AH24,AJ24,AL24,AN24)</f>
        <v>79.696182134239621</v>
      </c>
      <c r="AP24" s="68">
        <f>+AO24</f>
        <v>79.696182134239621</v>
      </c>
      <c r="AQ24" s="115">
        <f>+ROUND(AO24,1)</f>
        <v>79.7</v>
      </c>
      <c r="AR24" s="69">
        <f>RANK(AP24,AP$13:AP$224)</f>
        <v>72</v>
      </c>
      <c r="AS24" s="75">
        <v>2</v>
      </c>
      <c r="AT24" s="66">
        <f>(IF(AS24=-1,0,(IF(AS24&gt;AS$4,0,IF(AS24&lt;AS$3,1,((AS$4-AS24)/AS$5))))))*100</f>
        <v>91.666666666666657</v>
      </c>
      <c r="AU24" s="75">
        <v>2</v>
      </c>
      <c r="AV24" s="66">
        <f>(IF(AU24=-1,0,(IF(AU24&gt;AU$4,0,IF(AU24&lt;AU$3,1,((AU$4-AU24)/AU$5))))))*100</f>
        <v>99.52153110047847</v>
      </c>
      <c r="AW24" s="75">
        <v>1.7037453082112399</v>
      </c>
      <c r="AX24" s="68">
        <f>(IF(AW24=-1,0,(IF(AW24&gt;AW$4,0,IF(AW24&lt;AW$3,1,((AW$4-AW24)/AW$5))))))*100</f>
        <v>88.6416979452584</v>
      </c>
      <c r="AY24" s="75">
        <v>19.5</v>
      </c>
      <c r="AZ24" s="66">
        <f>+IF(AY24="No Practice",0,AY24/30)*100</f>
        <v>65</v>
      </c>
      <c r="BA24" s="76">
        <f>AVERAGE(AT24,AV24,AX24,AZ24)</f>
        <v>86.207473928100882</v>
      </c>
      <c r="BB24" s="68">
        <f>+BA24</f>
        <v>86.207473928100882</v>
      </c>
      <c r="BC24" s="115">
        <f>+ROUND(BA24,1)</f>
        <v>86.2</v>
      </c>
      <c r="BD24" s="69">
        <f>RANK(BB24,BB$13:BB$224)</f>
        <v>17</v>
      </c>
      <c r="BE24" s="73">
        <v>8</v>
      </c>
      <c r="BF24" s="73">
        <v>3</v>
      </c>
      <c r="BG24" s="77">
        <f>+SUM(BE24,BF24)</f>
        <v>11</v>
      </c>
      <c r="BH24" s="76">
        <f>(IF(BG24=-1,0,(IF(BG24&lt;BG$4,0,IF(BG24&gt;BG$3,1,((-BG$4+BG24)/BG$5))))))*100</f>
        <v>55.000000000000007</v>
      </c>
      <c r="BI24" s="119">
        <f>+BH24</f>
        <v>55.000000000000007</v>
      </c>
      <c r="BJ24" s="115">
        <f>ROUND(BH24,1)</f>
        <v>55</v>
      </c>
      <c r="BK24" s="69">
        <f>RANK(BI24,BI$13:BI$224)</f>
        <v>94</v>
      </c>
      <c r="BL24" s="73">
        <v>8</v>
      </c>
      <c r="BM24" s="68">
        <f>(IF(BL24=-1,0,(IF(BL24&lt;BL$4,0,IF(BL24&gt;BL$3,1,((-BL$4+BL24)/BL$5))))))*100</f>
        <v>80</v>
      </c>
      <c r="BN24" s="73">
        <v>4</v>
      </c>
      <c r="BO24" s="68">
        <f>(IF(BN24=-1,0,(IF(BN24&lt;BN$4,0,IF(BN24&gt;BN$3,1,((-BN$4+BN24)/BN$5))))))*100</f>
        <v>40</v>
      </c>
      <c r="BP24" s="73">
        <v>5</v>
      </c>
      <c r="BQ24" s="68">
        <f>(IF(BP24=-1,0,(IF(BP24&lt;BP$4,0,IF(BP24&gt;BP$3,1,((-BP$4+BP24)/BP$5))))))*100</f>
        <v>50</v>
      </c>
      <c r="BR24" s="73">
        <v>5</v>
      </c>
      <c r="BS24" s="78">
        <f>(IF(BR24=-1,0,(IF(BR24&lt;BR$4,0,IF(BR24&gt;BR$3,1,((-BR$4+BR24)/BR$5))))))*100</f>
        <v>83.333333333333343</v>
      </c>
      <c r="BT24" s="73">
        <v>7</v>
      </c>
      <c r="BU24" s="68">
        <f>(IF(BT24=-1,0,(IF(BT24&lt;BT$4,0,IF(BT24&gt;BT$3,1,((-BT$4+BT24)/BT$5))))))*100</f>
        <v>100</v>
      </c>
      <c r="BV24" s="73">
        <v>4</v>
      </c>
      <c r="BW24" s="66">
        <f>(IF(BV24=-1,0,(IF(BV24&lt;BV$4,0,IF(BV24&gt;BV$3,1,((-BV$4+BV24)/BV$5))))))*100</f>
        <v>57.142857142857139</v>
      </c>
      <c r="BX24" s="77">
        <f>+SUM(BN24,BL24,BP24,BR24,BT24,BV24)</f>
        <v>33</v>
      </c>
      <c r="BY24" s="80">
        <f>(IF(BX24=-1,0,(IF(BX24&lt;BX$4,0,IF(BX24&gt;BX$3,1,((-BX$4+BX24)/BX$5))))))*100</f>
        <v>66</v>
      </c>
      <c r="BZ24" s="78">
        <f>+BY24</f>
        <v>66</v>
      </c>
      <c r="CA24" s="115">
        <f>+ROUND(BY24,1)</f>
        <v>66</v>
      </c>
      <c r="CB24" s="72">
        <f>RANK(BZ24,BZ$13:BZ$224)</f>
        <v>51</v>
      </c>
      <c r="CC24" s="73">
        <v>3</v>
      </c>
      <c r="CD24" s="68">
        <f>(IF(CC24=-1,0,(IF(CC24&gt;CC$4,0,IF(CC24&lt;CC$3,1,((CC$4-CC24)/CC$5))))))*100</f>
        <v>100</v>
      </c>
      <c r="CE24" s="73">
        <v>22.5</v>
      </c>
      <c r="CF24" s="66">
        <f>(IF(CE24=-1,0,(IF(CE24&gt;CE$4,0,IF(CE24&lt;CE$3,1,((CE$4-CE24)/CE$5))))))*100</f>
        <v>100</v>
      </c>
      <c r="CG24" s="73">
        <v>13.79334175969</v>
      </c>
      <c r="CH24" s="66">
        <f>(IF(CG24=-1,0,(IF(CG24&gt;CG$4,0,IF(CG24&lt;CG$3,1,((CG$4-CG24)/CG$5)^$CH$3)))))*100</f>
        <v>100</v>
      </c>
      <c r="CI24" s="73" t="s">
        <v>1976</v>
      </c>
      <c r="CJ24" s="78" t="str">
        <f>IF(CI24="NO VAT","No VAT",(IF(CI24="NO REFUND",0,(IF(CI24&gt;CI$5,0,IF(CI24&lt;CI$3,1,((CI$5-CI24)/CI$5))))))*100)</f>
        <v>No VAT</v>
      </c>
      <c r="CK24" s="73" t="s">
        <v>1976</v>
      </c>
      <c r="CL24" s="68" t="str">
        <f>IF(CK24="NO VAT","No VAT",(IF(CK24="NO REFUND",0,(IF(CK24&gt;CK$4,0,IF(CK24&lt;CK$3,1,((CK$4-CK24)/CK$5))))))*100)</f>
        <v>No VAT</v>
      </c>
      <c r="CM24" s="73" t="s">
        <v>1977</v>
      </c>
      <c r="CN24" s="68" t="str">
        <f>IF(CM24="NO CIT","No CIT",IF(CM24&gt;CM$4,0,IF(CM24&lt;CM$3,1,((CM$4-CM24)/CM$5)))*100)</f>
        <v>No CIT</v>
      </c>
      <c r="CO24" s="73" t="s">
        <v>1977</v>
      </c>
      <c r="CP24" s="66" t="str">
        <f>IF(CO24="NO CIT","No CIT",IF(CO24&gt;CO$4,0,IF(CO24&lt;CO$3,1,((CO$5-CO24)/CO$5)))*100)</f>
        <v>No CIT</v>
      </c>
      <c r="CQ24" s="157" t="str">
        <f>IF(OR(ISNUMBER(CJ24),ISNUMBER(CL24),ISNUMBER(CN24),ISNUMBER(CP24)),AVERAGE(CJ24,CL24,CN24,CP24),"")</f>
        <v/>
      </c>
      <c r="CR24" s="128">
        <f>AVERAGE(CD24,CF24,CH24,CQ24)</f>
        <v>100</v>
      </c>
      <c r="CS24" s="78">
        <f>+CR24</f>
        <v>100</v>
      </c>
      <c r="CT24" s="115">
        <f>ROUND(CR24,1)</f>
        <v>100</v>
      </c>
      <c r="CU24" s="69">
        <f>RANK(CS24,CS$13:CS$224)</f>
        <v>1</v>
      </c>
      <c r="CV24" s="73">
        <v>59</v>
      </c>
      <c r="CW24" s="68">
        <f>(IF(CV24=-1,0,(IF(CV24&gt;CV$4,0,IF(CV24&lt;CV$3,1,((CV$4-CV24)/CV$5))))))*100</f>
        <v>63.522012578616348</v>
      </c>
      <c r="CX24" s="73">
        <v>24</v>
      </c>
      <c r="CY24" s="68">
        <f>(IF(CX24=-1,0,(IF(CX24&gt;CX$4,0,IF(CX24&lt;CX$3,1,((CX$4-CX24)/CX$5))))))*100</f>
        <v>86.390532544378701</v>
      </c>
      <c r="CZ24" s="73">
        <v>47.2222222222222</v>
      </c>
      <c r="DA24" s="68">
        <f>(IF(CZ24=-1,0,(IF(CZ24&gt;CZ$4,0,IF(CZ24&lt;CZ$3,1,((CZ$4-CZ24)/CZ$5))))))*100</f>
        <v>95.545073375262064</v>
      </c>
      <c r="DB24" s="73">
        <v>100</v>
      </c>
      <c r="DC24" s="68">
        <f>(IF(DB24=-1,0,(IF(DB24&gt;DB$4,0,IF(DB24&lt;DB$3,1,((DB$4-DB24)/DB$5))))))*100</f>
        <v>75</v>
      </c>
      <c r="DD24" s="73">
        <v>42</v>
      </c>
      <c r="DE24" s="68">
        <f>(IF(DD24=-1,0,(IF(DD24&gt;DD$4,0,IF(DD24&lt;DD$3,1,((DD$4-DD24)/DD$5))))))*100</f>
        <v>85.304659498207883</v>
      </c>
      <c r="DF24" s="73">
        <v>60</v>
      </c>
      <c r="DG24" s="68">
        <f>(IF(DF24=-1,0,(IF(DF24&gt;DF$4,0,IF(DF24&lt;DF$3,1,((DF$4-DF24)/DF$5))))))*100</f>
        <v>75.313807531380746</v>
      </c>
      <c r="DH24" s="73">
        <v>397</v>
      </c>
      <c r="DI24" s="68">
        <f>(IF(DH24=-1,0,(IF(DH24&gt;DH$4,0,IF(DH24&lt;DH$3,1,((DH$4-DH24)/DH$5))))))*100</f>
        <v>66.916666666666671</v>
      </c>
      <c r="DJ24" s="73">
        <v>130</v>
      </c>
      <c r="DK24" s="66">
        <f>(IF(DJ24=-1,0,(IF(DJ24&gt;DJ$4,0,IF(DJ24&lt;DJ$3,1,((DJ$4-DJ24)/DJ$5))))))*100</f>
        <v>81.428571428571431</v>
      </c>
      <c r="DL24" s="78">
        <f>AVERAGE(CW24,CY24,DA24,DC24,DE24,DG24,DI24,DK24)</f>
        <v>78.677665452885492</v>
      </c>
      <c r="DM24" s="78">
        <f>+DL24</f>
        <v>78.677665452885492</v>
      </c>
      <c r="DN24" s="115">
        <f>ROUND(DL24,1)</f>
        <v>78.7</v>
      </c>
      <c r="DO24" s="69">
        <f>RANK(DM24,DM$13:DM$224)</f>
        <v>77</v>
      </c>
      <c r="DP24" s="67">
        <v>635</v>
      </c>
      <c r="DQ24" s="66">
        <f>(IF(DP24=-1,0,(IF(DP24&gt;DP$4,0,IF(DP24&lt;DP$3,1,((DP$4-DP24)/DP$5))))))*100</f>
        <v>57.786885245901644</v>
      </c>
      <c r="DR24" s="67">
        <v>14.7</v>
      </c>
      <c r="DS24" s="66">
        <f>(IF(DR24=-1,0,(IF(DR24&gt;DR$4,0,IF(DR24&lt;DR$3,1,((DR$4-DR24)/DR$5))))))*100</f>
        <v>83.577052868391448</v>
      </c>
      <c r="DT24" s="67">
        <v>9</v>
      </c>
      <c r="DU24" s="66">
        <f>DT24/18*100</f>
        <v>50</v>
      </c>
      <c r="DV24" s="78">
        <f>AVERAGE(DU24,DQ24,DS24)</f>
        <v>63.787979371431028</v>
      </c>
      <c r="DW24" s="78">
        <f>+DV24</f>
        <v>63.787979371431028</v>
      </c>
      <c r="DX24" s="115">
        <f>ROUND(DV24,1)</f>
        <v>63.8</v>
      </c>
      <c r="DY24" s="69">
        <f>RANK(DW24,DW$13:DW$224)</f>
        <v>59</v>
      </c>
      <c r="DZ24" s="67">
        <v>41.322402461263401</v>
      </c>
      <c r="EA24" s="68">
        <f>(IF(DZ24=-1,0,(IF(DZ24&lt;DZ$4,0,IF(DZ24&gt;DZ$3,1,((-DZ$4+DZ24)/DZ$5))))))*100</f>
        <v>44.480519333975671</v>
      </c>
      <c r="EB24" s="67">
        <v>11.5</v>
      </c>
      <c r="EC24" s="66">
        <f>(IF(EB24=-1,0,(IF(EB24&lt;EB$4,0,IF(EB24&gt;EB$3,1,((-EB$4+EB24)/EB$5))))))*100</f>
        <v>71.875</v>
      </c>
      <c r="ED24" s="68">
        <f>AVERAGE(EA24,EC24)</f>
        <v>58.177759666987839</v>
      </c>
      <c r="EE24" s="78">
        <f>+ED24</f>
        <v>58.177759666987839</v>
      </c>
      <c r="EF24" s="115">
        <f>ROUND(ED24,1)</f>
        <v>58.2</v>
      </c>
      <c r="EG24" s="69">
        <f>RANK(EE24,EE$13:EE$224)</f>
        <v>60</v>
      </c>
      <c r="EH24" s="81"/>
      <c r="EI24" s="81"/>
      <c r="EJ24" s="81"/>
      <c r="EK24" s="83">
        <f>RANK(EN24,EN$13:EN$224)</f>
        <v>43</v>
      </c>
      <c r="EL24" s="134">
        <f>ROUND(EM24,1)</f>
        <v>76</v>
      </c>
      <c r="EM24" s="158">
        <f>AVERAGE(Q24,AC24,BA24,BH24,BY24,CR24,DL24,DV24,ED24,AO24)</f>
        <v>76.026648405572715</v>
      </c>
      <c r="EN24" s="139">
        <f>AVERAGE(Q24,AC24,BA24,BH24,BY24,CR24,DL24,DV24,ED24,AO24)</f>
        <v>76.026648405572715</v>
      </c>
      <c r="EO24" s="84"/>
      <c r="EP24" s="85"/>
      <c r="EQ24" s="46"/>
    </row>
    <row r="25" spans="1:149" ht="14.45" customHeight="1" x14ac:dyDescent="0.25">
      <c r="A25" s="64" t="s">
        <v>41</v>
      </c>
      <c r="B25" s="156" t="str">
        <f>INDEX('Economy Names'!$A$2:$H$213,'Economy Names'!L14,'Economy Names'!$K$1)</f>
        <v>Bangladesh</v>
      </c>
      <c r="C25" s="86">
        <f>VLOOKUP($C$228,$A$12:$EH$225,C$226,0)*$D$228+VLOOKUP($C$229,$A$12:$EH$225,C$226,0)*$D$229</f>
        <v>9</v>
      </c>
      <c r="D25" s="87">
        <f>VLOOKUP($C$228,$A$12:$EG$225,D$226,0)*$D$228+VLOOKUP($C$229,$A$12:$EG$225,D$226,0)*$D$229</f>
        <v>52.941176470588239</v>
      </c>
      <c r="E25" s="88">
        <f>VLOOKUP($C$228,$A$12:$EH$225,E$226,0)*$D$228+VLOOKUP($C$229,$A$12:$EH$225,E$226,0)*$D$229</f>
        <v>19.5</v>
      </c>
      <c r="F25" s="87">
        <f>VLOOKUP($C$228,$A$12:$EG$225,F$226,0)*$D$228+VLOOKUP($C$229,$A$12:$EG$225,F$226,0)*$D$229</f>
        <v>80.904522613065325</v>
      </c>
      <c r="G25" s="90">
        <f>VLOOKUP($C$228,$A$12:$EH$225,G$226,0)*$D$228+VLOOKUP($C$229,$A$12:$EH$225,G$226,0)*$D$229</f>
        <v>8.73928256084141</v>
      </c>
      <c r="H25" s="87">
        <f>VLOOKUP($C$228,$A$12:$EG$225,H$226,0)*$D$228+VLOOKUP($C$229,$A$12:$EG$225,H$226,0)*$D$229</f>
        <v>95.630358719579291</v>
      </c>
      <c r="I25" s="86">
        <f>VLOOKUP($C$228,$A$12:$EH$225,I$226,0)*$D$228+VLOOKUP($C$229,$A$12:$EH$225,I$226,0)*$D$229</f>
        <v>9</v>
      </c>
      <c r="J25" s="87">
        <f>VLOOKUP($C$228,$A$12:$EG$225,J$226,0)*$D$228+VLOOKUP($C$229,$A$12:$EG$225,J$226,0)*$D$229</f>
        <v>52.941176470588239</v>
      </c>
      <c r="K25" s="88">
        <f>VLOOKUP($C$228,$A$12:$EH$225,K$226,0)*$D$228+VLOOKUP($C$229,$A$12:$EH$225,K$226,0)*$D$229</f>
        <v>19.5</v>
      </c>
      <c r="L25" s="87">
        <f>VLOOKUP($C$228,$A$12:$EG$225,L$226,0)*$D$228+VLOOKUP($C$229,$A$12:$EG$225,L$226,0)*$D$229</f>
        <v>80.904522613065325</v>
      </c>
      <c r="M25" s="90">
        <f>VLOOKUP($C$228,$A$12:$EH$225,M$226,0)*$D$228+VLOOKUP($C$229,$A$12:$EH$225,M$226,0)*$D$229</f>
        <v>8.73928256084141</v>
      </c>
      <c r="N25" s="89">
        <f>VLOOKUP($C$228,$A$12:$EG$225,N$226,0)*$D$228+VLOOKUP($C$229,$A$12:$EG$225,N$226,0)*$D$229</f>
        <v>95.630358719579291</v>
      </c>
      <c r="O25" s="90">
        <f>VLOOKUP($C$228,$A$12:$EH$225,O$226,0)*$D$228+VLOOKUP($C$229,$A$12:$EH$225,O$226,0)*$D$229</f>
        <v>0</v>
      </c>
      <c r="P25" s="87">
        <f>VLOOKUP($C$228,$A$12:$EG$225,P$226,0)*$D$228+VLOOKUP($C$229,$A$12:$EG$225,P$226,0)*$D$229</f>
        <v>100</v>
      </c>
      <c r="Q25" s="68">
        <f>25%*P25+12.5%*D25+12.5%*F25+12.5%*H25+12.5%*J25+12.5%*L25+12.5%*N25</f>
        <v>82.369014450808208</v>
      </c>
      <c r="R25" s="78">
        <f>+Q25</f>
        <v>82.369014450808208</v>
      </c>
      <c r="S25" s="115">
        <f>+ROUND(Q25,1)</f>
        <v>82.4</v>
      </c>
      <c r="T25" s="69">
        <f>RANK(R25,R$13:R$224)</f>
        <v>131</v>
      </c>
      <c r="U25" s="88">
        <f>VLOOKUP($C$228,$A$12:$EH$225,U$226,0)*$D$228+VLOOKUP($C$229,$A$12:$EH$225,U$226,0)*$D$229</f>
        <v>15.780000000000001</v>
      </c>
      <c r="V25" s="87">
        <f>VLOOKUP($C$228,$A$12:$EG$225,V$226,0)*$D$228+VLOOKUP($C$229,$A$12:$EG$225,V$226,0)*$D$229</f>
        <v>56.88000000000001</v>
      </c>
      <c r="W25" s="90">
        <f>VLOOKUP($C$228,$A$12:$EH$225,W$226,0)*$D$228+VLOOKUP($C$229,$A$12:$EH$225,W$226,0)*$D$229</f>
        <v>273.52</v>
      </c>
      <c r="X25" s="87">
        <f>VLOOKUP($C$228,$A$12:$EG$225,X$226,0)*$D$228+VLOOKUP($C$229,$A$12:$EG$225,X$226,0)*$D$229</f>
        <v>28.668587896253605</v>
      </c>
      <c r="Y25" s="90">
        <f>VLOOKUP($C$228,$A$12:$EH$225,Y$226,0)*$D$228+VLOOKUP($C$229,$A$12:$EH$225,Y$226,0)*$D$229</f>
        <v>1.6003297516976511</v>
      </c>
      <c r="Z25" s="89">
        <f>VLOOKUP($C$228,$A$12:$EG$225,Z$226,0)*$D$228+VLOOKUP($C$229,$A$12:$EG$225,Z$226,0)*$D$229</f>
        <v>91.998351241511742</v>
      </c>
      <c r="AA25" s="91">
        <f>VLOOKUP($C$228,$A$12:$EH$225,AA$226,0)*$D$228+VLOOKUP($C$229,$A$12:$EH$225,AA$226,0)*$D$229</f>
        <v>10</v>
      </c>
      <c r="AB25" s="87">
        <f>VLOOKUP($C$228,$A$12:$EG$225,AB$226,0)*$D$228+VLOOKUP($C$229,$A$12:$EG$225,AB$226,0)*$D$229</f>
        <v>66.666666666666657</v>
      </c>
      <c r="AC25" s="68">
        <f>AVERAGE(V25,X25,Z25,AB25)</f>
        <v>61.053401451108009</v>
      </c>
      <c r="AD25" s="68">
        <f>+AC25</f>
        <v>61.053401451108009</v>
      </c>
      <c r="AE25" s="115">
        <f>+ROUND(AC25,1)</f>
        <v>61.1</v>
      </c>
      <c r="AF25" s="72">
        <f>RANK(AD25,AD$13:AD$224)</f>
        <v>135</v>
      </c>
      <c r="AG25" s="86">
        <f>VLOOKUP($C$228,$A$12:$EH$225,AG$226,0)*$D$228+VLOOKUP($C$229,$A$12:$EH$225,AG$226,0)*$D$229</f>
        <v>8.56</v>
      </c>
      <c r="AH25" s="87">
        <f>VLOOKUP($C$228,$A$12:$EG$225,AH$226,0)*$D$228+VLOOKUP($C$229,$A$12:$EG$225,AH$226,0)*$D$229</f>
        <v>7.3333333333333321</v>
      </c>
      <c r="AI25" s="88">
        <f>VLOOKUP($C$228,$A$12:$EH$225,AI$226,0)*$D$228+VLOOKUP($C$229,$A$12:$EH$225,AI$226,0)*$D$229</f>
        <v>124.46000000000001</v>
      </c>
      <c r="AJ25" s="87">
        <f>VLOOKUP($C$228,$A$12:$EG$225,AJ$226,0)*$D$228+VLOOKUP($C$229,$A$12:$EG$225,AJ$226,0)*$D$229</f>
        <v>53.713043478260872</v>
      </c>
      <c r="AK25" s="90">
        <f>VLOOKUP($C$228,$A$12:$EH$225,AK$226,0)*$D$228+VLOOKUP($C$229,$A$12:$EH$225,AK$226,0)*$D$229</f>
        <v>1745.841347488785</v>
      </c>
      <c r="AL25" s="87">
        <f>VLOOKUP($C$228,$A$12:$EG$225,AL$226,0)*$D$228+VLOOKUP($C$229,$A$12:$EG$225,AL$226,0)*$D$229</f>
        <v>78.44640311742242</v>
      </c>
      <c r="AM25" s="86">
        <f>VLOOKUP($C$228,$A$12:$EH$225,AM$226,0)*$D$228+VLOOKUP($C$229,$A$12:$EH$225,AM$226,0)*$D$229</f>
        <v>0</v>
      </c>
      <c r="AN25" s="87">
        <f>VLOOKUP($C$228,$A$12:$EG$225,AN$226,0)*$D$228+VLOOKUP($C$229,$A$12:$EG$225,AN$226,0)*$D$229</f>
        <v>0</v>
      </c>
      <c r="AO25" s="74">
        <f>AVERAGE(AH25,AJ25,AL25,AN25)</f>
        <v>34.873194982254155</v>
      </c>
      <c r="AP25" s="68">
        <f>+AO25</f>
        <v>34.873194982254155</v>
      </c>
      <c r="AQ25" s="115">
        <f>+ROUND(AO25,1)</f>
        <v>34.9</v>
      </c>
      <c r="AR25" s="69">
        <f>RANK(AP25,AP$13:AP$224)</f>
        <v>176</v>
      </c>
      <c r="AS25" s="86">
        <f>VLOOKUP($C$228,$A$12:$EH$225,AS$226,0)*$D$228+VLOOKUP($C$229,$A$12:$EH$225,AS$226,0)*$D$229</f>
        <v>8</v>
      </c>
      <c r="AT25" s="87">
        <f>VLOOKUP($C$228,$A$12:$EG$225,AT$226,0)*$D$228+VLOOKUP($C$229,$A$12:$EG$225,AT$226,0)*$D$229</f>
        <v>41.666666666666671</v>
      </c>
      <c r="AU25" s="86">
        <f>VLOOKUP($C$228,$A$12:$EH$225,AU$226,0)*$D$228+VLOOKUP($C$229,$A$12:$EH$225,AU$226,0)*$D$229</f>
        <v>270.82000000000005</v>
      </c>
      <c r="AV25" s="87">
        <f>VLOOKUP($C$228,$A$12:$EG$225,AV$226,0)*$D$228+VLOOKUP($C$229,$A$12:$EG$225,AV$226,0)*$D$229</f>
        <v>0</v>
      </c>
      <c r="AW25" s="88">
        <f>VLOOKUP($C$228,$A$12:$EH$225,AW$226,0)*$D$228+VLOOKUP($C$229,$A$12:$EH$225,AW$226,0)*$D$229</f>
        <v>7.1291194753526703</v>
      </c>
      <c r="AX25" s="89">
        <f>VLOOKUP($C$228,$A$12:$EG$225,AX$226,0)*$D$228+VLOOKUP($C$229,$A$12:$EG$225,AX$226,0)*$D$229</f>
        <v>52.472536830982193</v>
      </c>
      <c r="AY25" s="88">
        <f>VLOOKUP($C$228,$A$12:$EH$225,AY$226,0)*$D$228+VLOOKUP($C$229,$A$12:$EH$225,AY$226,0)*$D$229</f>
        <v>6.5</v>
      </c>
      <c r="AZ25" s="87">
        <f>VLOOKUP($C$228,$A$12:$EG$225,AZ$226,0)*$D$228+VLOOKUP($C$229,$A$12:$EG$225,AZ$226,0)*$D$229</f>
        <v>21.666666666666668</v>
      </c>
      <c r="BA25" s="76">
        <f>AVERAGE(AT25,AV25,AX25,AZ25)</f>
        <v>28.951467541078884</v>
      </c>
      <c r="BB25" s="68">
        <f>+BA25</f>
        <v>28.951467541078884</v>
      </c>
      <c r="BC25" s="115">
        <f>+ROUND(BA25,1)</f>
        <v>29</v>
      </c>
      <c r="BD25" s="69">
        <f>RANK(BB25,BB$13:BB$224)</f>
        <v>184</v>
      </c>
      <c r="BE25" s="86">
        <f>VLOOKUP($C$228,$A$12:$EH$225,BE$226,0)*$D$228+VLOOKUP($C$229,$A$12:$EH$225,BE$226,0)*$D$229</f>
        <v>4</v>
      </c>
      <c r="BF25" s="86">
        <f>VLOOKUP($C$228,$A$12:$EH$225,BF$226,0)*$D$228+VLOOKUP($C$229,$A$12:$EH$225,BF$226,0)*$D$229</f>
        <v>5</v>
      </c>
      <c r="BG25" s="77">
        <f>+SUM(BE25,BF25)</f>
        <v>9</v>
      </c>
      <c r="BH25" s="76">
        <f>(IF(BG25=-1,0,(IF(BG25&lt;BG$4,0,IF(BG25&gt;BG$3,1,((-BG$4+BG25)/BG$5))))))*100</f>
        <v>45</v>
      </c>
      <c r="BI25" s="119">
        <f>+BH25</f>
        <v>45</v>
      </c>
      <c r="BJ25" s="115">
        <f>ROUND(BH25,1)</f>
        <v>45</v>
      </c>
      <c r="BK25" s="69">
        <f>RANK(BI25,BI$13:BI$224)</f>
        <v>119</v>
      </c>
      <c r="BL25" s="86">
        <f>VLOOKUP($C$228,$A$12:$EH$225,BL$226,0)*$D$228+VLOOKUP($C$229,$A$12:$EH$225,BL$226,0)*$D$229</f>
        <v>6</v>
      </c>
      <c r="BM25" s="89">
        <f>VLOOKUP($C$228,$A$12:$EG$225,BM$226,0)*$D$228+VLOOKUP($C$229,$A$12:$EG$225,BM$226,0)*$D$229</f>
        <v>60</v>
      </c>
      <c r="BN25" s="86">
        <f>VLOOKUP($C$228,$A$12:$EH$225,BN$226,0)*$D$228+VLOOKUP($C$229,$A$12:$EH$225,BN$226,0)*$D$229</f>
        <v>7</v>
      </c>
      <c r="BO25" s="89">
        <f>VLOOKUP($C$228,$A$12:$EG$225,BO$226,0)*$D$228+VLOOKUP($C$229,$A$12:$EG$225,BO$226,0)*$D$229</f>
        <v>70</v>
      </c>
      <c r="BP25" s="86">
        <f>VLOOKUP($C$228,$A$12:$EH$225,BP$226,0)*$D$228+VLOOKUP($C$229,$A$12:$EH$225,BP$226,0)*$D$229</f>
        <v>7</v>
      </c>
      <c r="BQ25" s="89">
        <f>VLOOKUP($C$228,$A$12:$EG$225,BQ$226,0)*$D$228+VLOOKUP($C$229,$A$12:$EG$225,BQ$226,0)*$D$229</f>
        <v>70</v>
      </c>
      <c r="BR25" s="86">
        <f>VLOOKUP($C$228,$A$12:$EH$225,BR$226,0)*$D$228+VLOOKUP($C$229,$A$12:$EH$225,BR$226,0)*$D$229</f>
        <v>4</v>
      </c>
      <c r="BS25" s="89">
        <f>VLOOKUP($C$228,$A$12:$EG$225,BS$226,0)*$D$228+VLOOKUP($C$229,$A$12:$EG$225,BS$226,0)*$D$229</f>
        <v>66.666666666666657</v>
      </c>
      <c r="BT25" s="86">
        <f>VLOOKUP($C$228,$A$12:$EH$225,BT$226,0)*$D$228+VLOOKUP($C$229,$A$12:$EH$225,BT$226,0)*$D$229</f>
        <v>3</v>
      </c>
      <c r="BU25" s="89">
        <f>VLOOKUP($C$228,$A$12:$EG$225,BU$226,0)*$D$228+VLOOKUP($C$229,$A$12:$EG$225,BU$226,0)*$D$229</f>
        <v>42.857142857142861</v>
      </c>
      <c r="BV25" s="86">
        <f>VLOOKUP($C$228,$A$12:$EH$225,BV$226,0)*$D$228+VLOOKUP($C$229,$A$12:$EH$225,BV$226,0)*$D$229</f>
        <v>3</v>
      </c>
      <c r="BW25" s="87">
        <f>VLOOKUP($C$228,$A$12:$EG$225,BW$226,0)*$D$228+VLOOKUP($C$229,$A$12:$EG$225,BW$226,0)*$D$229</f>
        <v>42.857142857142861</v>
      </c>
      <c r="BX25" s="77">
        <f>+SUM(BN25,BL25,BP25,BR25,BT25,BV25)</f>
        <v>30</v>
      </c>
      <c r="BY25" s="80">
        <f>(IF(BX25=-1,0,(IF(BX25&lt;BX$4,0,IF(BX25&gt;BX$3,1,((-BX$4+BX25)/BX$5))))))*100</f>
        <v>60</v>
      </c>
      <c r="BZ25" s="78">
        <f>+BY25</f>
        <v>60</v>
      </c>
      <c r="CA25" s="115">
        <f>+ROUND(BY25,1)</f>
        <v>60</v>
      </c>
      <c r="CB25" s="72">
        <f>RANK(BZ25,BZ$13:BZ$224)</f>
        <v>72</v>
      </c>
      <c r="CC25" s="86">
        <f>VLOOKUP($C$228,$A$12:$EH$225,CC$226,0)*$D$228+VLOOKUP($C$229,$A$12:$EH$225,CC$226,0)*$D$229</f>
        <v>33</v>
      </c>
      <c r="CD25" s="89">
        <f>VLOOKUP($C$228,$A$12:$EG$225,CD$226,0)*$D$228+VLOOKUP($C$229,$A$12:$EG$225,CD$226,0)*$D$229</f>
        <v>50</v>
      </c>
      <c r="CE25" s="86">
        <f>VLOOKUP($C$228,$A$12:$EH$225,CE$226,0)*$D$228+VLOOKUP($C$229,$A$12:$EH$225,CE$226,0)*$D$229</f>
        <v>435</v>
      </c>
      <c r="CF25" s="87">
        <f>VLOOKUP($C$228,$A$12:$EG$225,CF$226,0)*$D$228+VLOOKUP($C$229,$A$12:$EG$225,CF$226,0)*$D$229</f>
        <v>40.340030911901081</v>
      </c>
      <c r="CG25" s="88">
        <f>VLOOKUP($C$228,$A$12:$EH$225,CG$226,0)*$D$228+VLOOKUP($C$229,$A$12:$EH$225,CG$226,0)*$D$229</f>
        <v>33.381072535379602</v>
      </c>
      <c r="CH25" s="87">
        <f>VLOOKUP($C$228,$A$12:$EG$225,CH$226,0)*$D$228+VLOOKUP($C$229,$A$12:$EG$225,CH$226,0)*$D$229</f>
        <v>89.806443969335504</v>
      </c>
      <c r="CI25" s="90">
        <f>IF(OR(VLOOKUP($C$228,$A$12:$EH$225,CI$226,0)="NO VAT",VLOOKUP($C$229,$A$12:$EH$225,CI$226,0)="NO VAT"), "NO VAT", (IF(OR(VLOOKUP($C$228,$A$12:$EH$225,CI$226,0)="NO REFUND", VLOOKUP($C$229,$A$12:$EH$225,CI$226,0)="NO REFUND"), "NO REFUND", VLOOKUP($C$228,$A$12:$EH$225,CI$226,0)*$D$228+VLOOKUP($C$229,$A$12:$EH$225,CI$226,0)*$D$229)))</f>
        <v>58</v>
      </c>
      <c r="CJ25" s="89">
        <f>IF(OR(VLOOKUP($C$228,$A$12:$EH$225,CJ$226,0)="NO VAT",VLOOKUP($C$229,$A$12:$EH$225,CJ$226,0)="NO VAT"), "NO VAT", (IF(OR(VLOOKUP($C$228,$A$12:$EH$225,CJ$226,0)="NO REFUND", VLOOKUP($C$229,$A$12:$EH$225,CJ$226,0)="NO REFUND"), "NO REFUND", VLOOKUP($C$228,$A$12:$EH$225,CJ$226,0)*$D$228+VLOOKUP($C$229,$A$12:$EH$225,CJ$226,0)*$D$229)))</f>
        <v>0</v>
      </c>
      <c r="CK25" s="90">
        <f>IF(OR(VLOOKUP($C$228,$A$12:$EH$225,CK$226,0)="NO VAT",VLOOKUP($C$229,$A$12:$EH$225,CK$226,0)="NO VAT"), "NO VAT", (IF(OR(VLOOKUP($C$228,$A$12:$EH$225,CK$226,0)="NO REFUND", VLOOKUP($C$229,$A$12:$EH$225,CK$226,0)="NO REFUND"), "NO REFUND", VLOOKUP($C$228,$A$12:$EH$225,CK$226,0)*$D$228+VLOOKUP($C$229,$A$12:$EH$225,CK$226,0)*$D$229)))</f>
        <v>17.912380952380964</v>
      </c>
      <c r="CL25" s="89">
        <f>IF(OR(VLOOKUP($C$228,$A$12:$EH$225,CL$226,0)="NO VAT",VLOOKUP($C$229,$A$12:$EH$225,CL$226,0)="NO VAT"), "NO VAT", (IF(OR(VLOOKUP($C$228,$A$12:$EH$225,CL$226,0)="NO REFUND", VLOOKUP($C$229,$A$12:$EH$225,CL$226,0)="NO REFUND"), "NO REFUND", VLOOKUP($C$228,$A$12:$EH$225,CL$226,0)*$D$228+VLOOKUP($C$229,$A$12:$EH$225,CL$226,0)*$D$229)))</f>
        <v>71.597720169148729</v>
      </c>
      <c r="CM25" s="90">
        <f>IF(OR(VLOOKUP($C$228,$A$12:$EH$225,CM$226,0)="NO CIT",VLOOKUP($C$229,$A$12:$EH$225,CM$226,0)="NO CIT"), "NO CIT",VLOOKUP($C$228,$A$12:$EH$225,CM$226,0)*$D$228+VLOOKUP($C$229,$A$12:$EH$225,CM$226,0)*$D$229)</f>
        <v>37</v>
      </c>
      <c r="CN25" s="89">
        <f>IF(OR(VLOOKUP($C$228,$A$12:$EH$225,CN$226,0)="NO CIT",VLOOKUP($C$229,$A$12:$EH$225,CN$226,0)="NO CIT"), "NO CIT",VLOOKUP($C$228,$A$12:$EH$225,CN$226,0)*$D$228+VLOOKUP($C$229,$A$12:$EH$225,CN$226,0)*$D$229)</f>
        <v>34.862385321100916</v>
      </c>
      <c r="CO25" s="90">
        <f>IF(OR(VLOOKUP($C$228,$A$12:$EH$225,CO$226,0)="NO CIT",VLOOKUP($C$229,$A$12:$EH$225,CO$226,0)="NO CIT"), "NO CIT",VLOOKUP($C$228,$A$12:$EH$225,CO$226,0)*$D$228+VLOOKUP($C$229,$A$12:$EH$225,CO$226,0)*$D$229)</f>
        <v>9.2857142857142794</v>
      </c>
      <c r="CP25" s="90">
        <f>IF(OR(VLOOKUP($C$228,$A$12:$EH$225,CP$226,0)="NO CIT",VLOOKUP($C$229,$A$12:$EH$225,CP$226,0)="NO CIT"), "NO CIT",VLOOKUP($C$228,$A$12:$EH$225,CP$226,0)*$D$228+VLOOKUP($C$229,$A$12:$EH$225,CP$226,0)*$D$229)</f>
        <v>70.98214285714289</v>
      </c>
      <c r="CQ25" s="157">
        <f>IF(OR(ISNUMBER(CJ25),ISNUMBER(CL25),ISNUMBER(CN25),ISNUMBER(CP25)),AVERAGE(CJ25,CL25,CN25,CP25),"")</f>
        <v>44.360562086848134</v>
      </c>
      <c r="CR25" s="128">
        <f>AVERAGE(CD25,CF25,CH25,CQ25)</f>
        <v>56.12675924202118</v>
      </c>
      <c r="CS25" s="78">
        <f>+CR25</f>
        <v>56.12675924202118</v>
      </c>
      <c r="CT25" s="115">
        <f>ROUND(CR25,1)</f>
        <v>56.1</v>
      </c>
      <c r="CU25" s="69">
        <f>RANK(CS25,CS$13:CS$224)</f>
        <v>151</v>
      </c>
      <c r="CV25" s="86">
        <f>VLOOKUP($C$228,$A$12:$EH$225,CV$226,0)*$D$228+VLOOKUP($C$229,$A$12:$EH$225,CV$226,0)*$D$229</f>
        <v>168</v>
      </c>
      <c r="CW25" s="89">
        <f>VLOOKUP($C$228,$A$12:$EG$225,CW$226,0)*$D$228+VLOOKUP($C$229,$A$12:$EG$225,CW$226,0)*$D$229</f>
        <v>0</v>
      </c>
      <c r="CX25" s="86">
        <f>VLOOKUP($C$228,$A$12:$EH$225,CX$226,0)*$D$228+VLOOKUP($C$229,$A$12:$EH$225,CX$226,0)*$D$229</f>
        <v>147</v>
      </c>
      <c r="CY25" s="89">
        <f>VLOOKUP($C$228,$A$12:$EG$225,CY$226,0)*$D$228+VLOOKUP($C$229,$A$12:$EG$225,CY$226,0)*$D$229</f>
        <v>13.609467455621301</v>
      </c>
      <c r="CZ25" s="88">
        <f>VLOOKUP($C$228,$A$12:$EH$225,CZ$226,0)*$D$228+VLOOKUP($C$229,$A$12:$EH$225,CZ$226,0)*$D$229</f>
        <v>408.17307692307708</v>
      </c>
      <c r="DA25" s="89">
        <f>VLOOKUP($C$228,$A$12:$EG$225,DA$226,0)*$D$228+VLOOKUP($C$229,$A$12:$EG$225,DA$226,0)*$D$229</f>
        <v>61.493105950653124</v>
      </c>
      <c r="DB25" s="86">
        <f>VLOOKUP($C$228,$A$12:$EH$225,DB$226,0)*$D$228+VLOOKUP($C$229,$A$12:$EH$225,DB$226,0)*$D$229</f>
        <v>225</v>
      </c>
      <c r="DC25" s="89">
        <f>VLOOKUP($C$228,$A$12:$EG$225,DC$226,0)*$D$228+VLOOKUP($C$229,$A$12:$EG$225,DC$226,0)*$D$229</f>
        <v>43.75</v>
      </c>
      <c r="DD25" s="86">
        <f>VLOOKUP($C$228,$A$12:$EH$225,DD$226,0)*$D$228+VLOOKUP($C$229,$A$12:$EH$225,DD$226,0)*$D$229</f>
        <v>216.00000000000003</v>
      </c>
      <c r="DE25" s="89">
        <f>VLOOKUP($C$228,$A$12:$EG$225,DE$226,0)*$D$228+VLOOKUP($C$229,$A$12:$EG$225,DE$226,0)*$D$229</f>
        <v>22.939068100358426</v>
      </c>
      <c r="DF25" s="86">
        <f>VLOOKUP($C$228,$A$12:$EH$225,DF$226,0)*$D$228+VLOOKUP($C$229,$A$12:$EH$225,DF$226,0)*$D$229</f>
        <v>144</v>
      </c>
      <c r="DG25" s="89">
        <f>VLOOKUP($C$228,$A$12:$EG$225,DG$226,0)*$D$228+VLOOKUP($C$229,$A$12:$EG$225,DG$226,0)*$D$229</f>
        <v>40.1673640167364</v>
      </c>
      <c r="DH25" s="91">
        <f>VLOOKUP($C$228,$A$12:$EH$225,DH$226,0)*$D$228+VLOOKUP($C$229,$A$12:$EH$225,DH$226,0)*$D$229</f>
        <v>900</v>
      </c>
      <c r="DI25" s="89">
        <f>VLOOKUP($C$228,$A$12:$EG$225,DI$226,0)*$D$228+VLOOKUP($C$229,$A$12:$EG$225,DI$226,0)*$D$229</f>
        <v>25</v>
      </c>
      <c r="DJ25" s="86">
        <f>VLOOKUP($C$228,$A$12:$EH$225,DJ$226,0)*$D$228+VLOOKUP($C$229,$A$12:$EH$225,DJ$226,0)*$D$229</f>
        <v>370</v>
      </c>
      <c r="DK25" s="87">
        <f>VLOOKUP($C$228,$A$12:$EG$225,DK$226,0)*$D$228+VLOOKUP($C$229,$A$12:$EG$225,DK$226,0)*$D$229</f>
        <v>47.142857142857139</v>
      </c>
      <c r="DL25" s="78">
        <f>AVERAGE(CW25,CY25,DA25,DC25,DE25,DG25,DI25,DK25)</f>
        <v>31.762732833278299</v>
      </c>
      <c r="DM25" s="78">
        <f>+DL25</f>
        <v>31.762732833278299</v>
      </c>
      <c r="DN25" s="115">
        <f>ROUND(DL25,1)</f>
        <v>31.8</v>
      </c>
      <c r="DO25" s="69">
        <f>RANK(DM25,DM$13:DM$224)</f>
        <v>176</v>
      </c>
      <c r="DP25" s="90">
        <f>VLOOKUP($C$228,$A$12:$EH$225,DP$226,0)*$D$228+VLOOKUP($C$229,$A$12:$EH$225,DP$226,0)*$D$229</f>
        <v>1442</v>
      </c>
      <c r="DQ25" s="87">
        <f>VLOOKUP($C$228,$A$12:$EG$225,DQ$226,0)*$D$228+VLOOKUP($C$229,$A$12:$EG$225,DQ$226,0)*$D$229</f>
        <v>0</v>
      </c>
      <c r="DR25" s="88">
        <f>VLOOKUP($C$228,$A$12:$EH$225,DR$226,0)*$D$228+VLOOKUP($C$229,$A$12:$EH$225,DR$226,0)*$D$229</f>
        <v>66.8</v>
      </c>
      <c r="DS25" s="87">
        <f>VLOOKUP($C$228,$A$12:$EG$225,DS$226,0)*$D$228+VLOOKUP($C$229,$A$12:$EG$225,DS$226,0)*$D$229</f>
        <v>24.971878515185601</v>
      </c>
      <c r="DT25" s="88">
        <f>VLOOKUP($C$228,$A$12:$EH$225,DT$226,0)*$D$228+VLOOKUP($C$229,$A$12:$EH$225,DT$226,0)*$D$229</f>
        <v>7.5</v>
      </c>
      <c r="DU25" s="87">
        <f>VLOOKUP($C$228,$A$12:$EG$225,DU$226,0)*$D$228+VLOOKUP($C$229,$A$12:$EG$225,DU$226,0)*$D$229</f>
        <v>41.666666666666671</v>
      </c>
      <c r="DV25" s="78">
        <f>AVERAGE(DU25,DQ25,DS25)</f>
        <v>22.212848393950754</v>
      </c>
      <c r="DW25" s="78">
        <f>+DV25</f>
        <v>22.212848393950754</v>
      </c>
      <c r="DX25" s="115">
        <f>ROUND(DV25,1)</f>
        <v>22.2</v>
      </c>
      <c r="DY25" s="69">
        <f>RANK(DW25,DW$13:DW$224)</f>
        <v>189</v>
      </c>
      <c r="DZ25" s="88">
        <f>VLOOKUP($C$228,$A$12:$EH$225,DZ$226,0)*$D$228+VLOOKUP($C$229,$A$12:$EH$225,DZ$226,0)*$D$229</f>
        <v>29.053706430807203</v>
      </c>
      <c r="EA25" s="89">
        <f>VLOOKUP($C$228,$A$12:$EG$225,EA$226,0)*$D$228+VLOOKUP($C$229,$A$12:$EG$225,EA$226,0)*$D$229</f>
        <v>31.274172691934552</v>
      </c>
      <c r="EB25" s="90">
        <f>VLOOKUP($C$228,$A$12:$EG$224,EB$226,FALSE)*$D$228+VLOOKUP($C$229,$A$12:$EG$224,EB$226,FALSE)*$D$229</f>
        <v>4</v>
      </c>
      <c r="EC25" s="87">
        <f>VLOOKUP($C$228,$A$12:$EG$225,EC$226,0)*$D$228+VLOOKUP($C$229,$A$12:$EG$225,EC$226,0)*$D$229</f>
        <v>25</v>
      </c>
      <c r="ED25" s="68">
        <f>AVERAGE(EA25,EC25)</f>
        <v>28.137086345967276</v>
      </c>
      <c r="EE25" s="78">
        <f>+ED25</f>
        <v>28.137086345967276</v>
      </c>
      <c r="EF25" s="115">
        <f>ROUND(ED25,1)</f>
        <v>28.1</v>
      </c>
      <c r="EG25" s="69">
        <f>RANK(EE25,EE$13:EE$224)</f>
        <v>154</v>
      </c>
      <c r="EH25" s="81"/>
      <c r="EI25" s="92">
        <v>2</v>
      </c>
      <c r="EJ25" s="81"/>
      <c r="EK25" s="83">
        <f>RANK(EN25,EN$13:EN$224)</f>
        <v>168</v>
      </c>
      <c r="EL25" s="134">
        <f>ROUND(EM25,1)</f>
        <v>45</v>
      </c>
      <c r="EM25" s="158">
        <f>AVERAGE(Q25,AC25,BA25,BH25,BY25,CR25,DL25,DV25,ED25,AO25)</f>
        <v>45.048650524046685</v>
      </c>
      <c r="EN25" s="139">
        <f>AVERAGE(Q25,AC25,BA25,BH25,BY25,CR25,DL25,DV25,ED25,AO25)</f>
        <v>45.048650524046685</v>
      </c>
      <c r="EO25" s="84">
        <v>1</v>
      </c>
      <c r="EP25" s="85"/>
      <c r="EQ25" s="46"/>
      <c r="ES25" s="84">
        <v>1</v>
      </c>
    </row>
    <row r="26" spans="1:149" ht="14.45" customHeight="1" x14ac:dyDescent="0.25">
      <c r="A26" s="64" t="s">
        <v>1880</v>
      </c>
      <c r="B26" s="156" t="str">
        <f>INDEX('Economy Names'!$A$2:$H$213,'Economy Names'!L15,'Economy Names'!$K$1)</f>
        <v>Bangladesh Chittagong</v>
      </c>
      <c r="C26" s="65">
        <v>9</v>
      </c>
      <c r="D26" s="66">
        <f>(IF(C26=-1,0,(IF(C26&gt;C$4,0,IF(C26&lt;C$3,1,((C$4-C26)/C$5))))))*100</f>
        <v>52.941176470588239</v>
      </c>
      <c r="E26" s="65">
        <v>19.5</v>
      </c>
      <c r="F26" s="66">
        <f>(IF(E26=-1,0,(IF(E26&gt;E$4,0,IF(E26&lt;E$3,1,((E$4-E26)/E$5))))))*100</f>
        <v>80.904522613065325</v>
      </c>
      <c r="G26" s="67">
        <v>8.73928256084141</v>
      </c>
      <c r="H26" s="66">
        <f>(IF(G26=-1,0,(IF(G26&gt;G$4,0,IF(G26&lt;G$3,1,((G$4-G26)/G$5))))))*100</f>
        <v>95.630358719579291</v>
      </c>
      <c r="I26" s="65">
        <v>9</v>
      </c>
      <c r="J26" s="66">
        <f>(IF(I26=-1,0,(IF(I26&gt;I$4,0,IF(I26&lt;I$3,1,((I$4-I26)/I$5))))))*100</f>
        <v>52.941176470588239</v>
      </c>
      <c r="K26" s="65">
        <v>19.5</v>
      </c>
      <c r="L26" s="66">
        <f>(IF(K26=-1,0,(IF(K26&gt;K$4,0,IF(K26&lt;K$3,1,((K$4-K26)/K$5))))))*100</f>
        <v>80.904522613065325</v>
      </c>
      <c r="M26" s="67">
        <v>8.73928256084141</v>
      </c>
      <c r="N26" s="68">
        <f>(IF(M26=-1,0,(IF(M26&gt;M$4,0,IF(M26&lt;M$3,1,((M$4-M26)/M$5))))))*100</f>
        <v>95.630358719579291</v>
      </c>
      <c r="O26" s="67">
        <v>0</v>
      </c>
      <c r="P26" s="66">
        <f>(IF(O26=-1,0,(IF(O26&gt;O$4,0,IF(O26&lt;O$3,1,((O$4-O26)/O$5))))))*100</f>
        <v>100</v>
      </c>
      <c r="Q26" s="68">
        <f>25%*P26+12.5%*D26+12.5%*F26+12.5%*H26+12.5%*J26+12.5%*L26+12.5%*N26</f>
        <v>82.369014450808208</v>
      </c>
      <c r="R26" s="78"/>
      <c r="S26" s="115">
        <f>+ROUND(Q26,1)</f>
        <v>82.4</v>
      </c>
      <c r="T26" s="69">
        <f>+VLOOKUP($F$228,$A$13:$DI$224,T$226,0)</f>
        <v>131</v>
      </c>
      <c r="U26" s="70">
        <v>15</v>
      </c>
      <c r="V26" s="66">
        <f>(IF(U26=-1,0,(IF(U26&gt;U$4,0,IF(U26&lt;U$3,1,((U$4-U26)/U$5))))))*100</f>
        <v>60</v>
      </c>
      <c r="W26" s="70">
        <v>247</v>
      </c>
      <c r="X26" s="66">
        <f>(IF(W26=-1,0,(IF(W26&gt;W$4,0,IF(W26&lt;W$3,1,((W$4-W26)/W$5))))))*100</f>
        <v>36.311239193083573</v>
      </c>
      <c r="Y26" s="71">
        <v>1.5362234156714201</v>
      </c>
      <c r="Z26" s="68">
        <f>(IF(Y26=-1,0,(IF(Y26&gt;Y$4,0,IF(Y26&lt;Y$3,1,((Y$4-Y26)/Y$5))))))*100</f>
        <v>92.31888292164291</v>
      </c>
      <c r="AA26" s="70">
        <v>10</v>
      </c>
      <c r="AB26" s="66">
        <f>IF(AA26="No Practice", 0, AA26/15*100)</f>
        <v>66.666666666666657</v>
      </c>
      <c r="AC26" s="68">
        <f>AVERAGE(V26,X26,Z26,AB26)</f>
        <v>63.824197195348283</v>
      </c>
      <c r="AD26" s="68"/>
      <c r="AE26" s="115">
        <f>+ROUND(AC26,1)</f>
        <v>63.8</v>
      </c>
      <c r="AF26" s="72">
        <f>+VLOOKUP($F$228,$A$13:$DI$224,AF$226,0)</f>
        <v>135</v>
      </c>
      <c r="AG26" s="70">
        <v>7</v>
      </c>
      <c r="AH26" s="66">
        <f>(IF(AG26=-1,0,(IF(AG26&gt;AG$4,0,IF(AG26&lt;AG$3,1,((AG$4-AG26)/AG$5))))))*100</f>
        <v>33.333333333333329</v>
      </c>
      <c r="AI26" s="70">
        <v>158</v>
      </c>
      <c r="AJ26" s="66">
        <f>(IF(AI26=-1,0,(IF(AI26&gt;AI$4,0,IF(AI26&lt;AI$3,1,((AI$4-AI26)/AI$5))))))*100</f>
        <v>39.130434782608695</v>
      </c>
      <c r="AK26" s="71">
        <v>1620.93015174166</v>
      </c>
      <c r="AL26" s="66">
        <f>(IF(AK26=-1,0,(IF(AK26&gt;AK$4,0,IF(AK26&lt;AK$3,1,((AK$4-AK26)/AK$5))))))*100</f>
        <v>79.988516645164694</v>
      </c>
      <c r="AM26" s="70">
        <v>0</v>
      </c>
      <c r="AN26" s="66">
        <f>+IF(AM26="No Practice",0,AM26/8)*100</f>
        <v>0</v>
      </c>
      <c r="AO26" s="74">
        <f>AVERAGE(AH26,AJ26,AL26,AN26)</f>
        <v>38.113071190276685</v>
      </c>
      <c r="AP26" s="68"/>
      <c r="AQ26" s="115">
        <f>+ROUND(AO26,1)</f>
        <v>38.1</v>
      </c>
      <c r="AR26" s="69">
        <f>+VLOOKUP($F$228,$A$13:$DI$224,AR$226,0)</f>
        <v>176</v>
      </c>
      <c r="AS26" s="75">
        <v>8</v>
      </c>
      <c r="AT26" s="66">
        <f>(IF(AS26=-1,0,(IF(AS26&gt;AS$4,0,IF(AS26&lt;AS$3,1,((AS$4-AS26)/AS$5))))))*100</f>
        <v>41.666666666666671</v>
      </c>
      <c r="AU26" s="75">
        <v>295</v>
      </c>
      <c r="AV26" s="66">
        <f>(IF(AU26=-1,0,(IF(AU26&gt;AU$4,0,IF(AU26&lt;AU$3,1,((AU$4-AU26)/AU$5))))))*100</f>
        <v>0</v>
      </c>
      <c r="AW26" s="75">
        <v>7.1580741704578497</v>
      </c>
      <c r="AX26" s="68">
        <f>(IF(AW26=-1,0,(IF(AW26&gt;AW$4,0,IF(AW26&lt;AW$3,1,((AW$4-AW26)/AW$5))))))*100</f>
        <v>52.279505530281</v>
      </c>
      <c r="AY26" s="75">
        <v>6.5</v>
      </c>
      <c r="AZ26" s="66">
        <f>+IF(AY26="No Practice",0,AY26/30)*100</f>
        <v>21.666666666666668</v>
      </c>
      <c r="BA26" s="76">
        <f>AVERAGE(AT26,AV26,AX26,AZ26)</f>
        <v>28.903209715903586</v>
      </c>
      <c r="BB26" s="68"/>
      <c r="BC26" s="115">
        <f>+ROUND(BA26,1)</f>
        <v>28.9</v>
      </c>
      <c r="BD26" s="69">
        <f>+VLOOKUP($F$228,$A$13:$DI$224,BD$226,0)</f>
        <v>184</v>
      </c>
      <c r="BE26" s="73">
        <v>4</v>
      </c>
      <c r="BF26" s="73">
        <v>5</v>
      </c>
      <c r="BG26" s="77">
        <f>+SUM(BE26,BF26)</f>
        <v>9</v>
      </c>
      <c r="BH26" s="76">
        <f>(IF(BG26=-1,0,(IF(BG26&lt;BG$4,0,IF(BG26&gt;BG$3,1,((-BG$4+BG26)/BG$5))))))*100</f>
        <v>45</v>
      </c>
      <c r="BI26" s="119"/>
      <c r="BJ26" s="115">
        <f>ROUND(BH26,1)</f>
        <v>45</v>
      </c>
      <c r="BK26" s="69">
        <f>+VLOOKUP($F$228,$A$13:$DI$224,BK$226,0)</f>
        <v>119</v>
      </c>
      <c r="BL26" s="73">
        <v>6</v>
      </c>
      <c r="BM26" s="68">
        <f>(IF(BL26=-1,0,(IF(BL26&lt;BL$4,0,IF(BL26&gt;BL$3,1,((-BL$4+BL26)/BL$5))))))*100</f>
        <v>60</v>
      </c>
      <c r="BN26" s="73">
        <v>7</v>
      </c>
      <c r="BO26" s="68">
        <f>(IF(BN26=-1,0,(IF(BN26&lt;BN$4,0,IF(BN26&gt;BN$3,1,((-BN$4+BN26)/BN$5))))))*100</f>
        <v>70</v>
      </c>
      <c r="BP26" s="73">
        <v>7</v>
      </c>
      <c r="BQ26" s="68">
        <f>(IF(BP26=-1,0,(IF(BP26&lt;BP$4,0,IF(BP26&gt;BP$3,1,((-BP$4+BP26)/BP$5))))))*100</f>
        <v>70</v>
      </c>
      <c r="BR26" s="73">
        <v>4</v>
      </c>
      <c r="BS26" s="78">
        <f>(IF(BR26=-1,0,(IF(BR26&lt;BR$4,0,IF(BR26&gt;BR$3,1,((-BR$4+BR26)/BR$5))))))*100</f>
        <v>66.666666666666657</v>
      </c>
      <c r="BT26" s="73">
        <v>3</v>
      </c>
      <c r="BU26" s="68">
        <f>(IF(BT26=-1,0,(IF(BT26&lt;BT$4,0,IF(BT26&gt;BT$3,1,((-BT$4+BT26)/BT$5))))))*100</f>
        <v>42.857142857142854</v>
      </c>
      <c r="BV26" s="73">
        <v>3</v>
      </c>
      <c r="BW26" s="66">
        <f>(IF(BV26=-1,0,(IF(BV26&lt;BV$4,0,IF(BV26&gt;BV$3,1,((-BV$4+BV26)/BV$5))))))*100</f>
        <v>42.857142857142854</v>
      </c>
      <c r="BX26" s="77">
        <f>+SUM(BN26,BL26,BP26,BR26,BT26,BV26)</f>
        <v>30</v>
      </c>
      <c r="BY26" s="80">
        <f>(IF(BX26=-1,0,(IF(BX26&lt;BX$4,0,IF(BX26&gt;BX$3,1,((-BX$4+BX26)/BX$5))))))*100</f>
        <v>60</v>
      </c>
      <c r="BZ26" s="78"/>
      <c r="CA26" s="115">
        <f>+ROUND(BY26,1)</f>
        <v>60</v>
      </c>
      <c r="CB26" s="72">
        <f>+VLOOKUP($F$228,$A$13:$DI$224,CB$226,0)</f>
        <v>72</v>
      </c>
      <c r="CC26" s="73">
        <v>33</v>
      </c>
      <c r="CD26" s="68">
        <f>(IF(CC26=-1,0,(IF(CC26&gt;CC$4,0,IF(CC26&lt;CC$3,1,((CC$4-CC26)/CC$5))))))*100</f>
        <v>50</v>
      </c>
      <c r="CE26" s="73">
        <v>435</v>
      </c>
      <c r="CF26" s="66">
        <f>(IF(CE26=-1,0,(IF(CE26&gt;CE$4,0,IF(CE26&lt;CE$3,1,((CE$4-CE26)/CE$5))))))*100</f>
        <v>40.340030911901081</v>
      </c>
      <c r="CG26" s="73">
        <v>33.381072535379602</v>
      </c>
      <c r="CH26" s="66">
        <f>(IF(CG26=-1,0,(IF(CG26&gt;CG$4,0,IF(CG26&lt;CG$3,1,((CG$4-CG26)/CG$5)^$CH$3)))))*100</f>
        <v>89.806443969335504</v>
      </c>
      <c r="CI26" s="73">
        <v>58</v>
      </c>
      <c r="CJ26" s="78">
        <f>IF(CI26="NO VAT","No VAT",(IF(CI26="NO REFUND",0,(IF(CI26&gt;CI$5,0,IF(CI26&lt;CI$3,1,((CI$5-CI26)/CI$5))))))*100)</f>
        <v>0</v>
      </c>
      <c r="CK26" s="73">
        <v>18.023809523809501</v>
      </c>
      <c r="CL26" s="68">
        <f>IF(CK26="NO VAT","No VAT",(IF(CK26="NO REFUND",0,(IF(CK26&gt;CK$4,0,IF(CK26&lt;CK$3,1,((CK$4-CK26)/CK$5))))))*100)</f>
        <v>71.382607096892855</v>
      </c>
      <c r="CM26" s="73">
        <v>37</v>
      </c>
      <c r="CN26" s="68">
        <f>IF(CM26="NO CIT","No CIT",IF(CM26&gt;CM$4,0,IF(CM26&lt;CM$3,1,((CM$4-CM26)/CM$5)))*100)</f>
        <v>34.862385321100916</v>
      </c>
      <c r="CO26" s="73">
        <v>9.2857142857142794</v>
      </c>
      <c r="CP26" s="66">
        <f>IF(CO26="NO CIT","No CIT",IF(CO26&gt;CO$4,0,IF(CO26&lt;CO$3,1,((CO$5-CO26)/CO$5)))*100)</f>
        <v>70.98214285714289</v>
      </c>
      <c r="CQ26" s="157">
        <f>IF(OR(ISNUMBER(CJ26),ISNUMBER(CL26),ISNUMBER(CN26),ISNUMBER(CP26)),AVERAGE(CJ26,CL26,CN26,CP26),"")</f>
        <v>44.306783818784169</v>
      </c>
      <c r="CR26" s="128">
        <f>AVERAGE(CD26,CF26,CH26,CQ26)</f>
        <v>56.113314675005192</v>
      </c>
      <c r="CS26" s="78"/>
      <c r="CT26" s="115">
        <f>ROUND(CR26,1)</f>
        <v>56.1</v>
      </c>
      <c r="CU26" s="69">
        <f>+VLOOKUP($F$228,$A$13:$EL$224,CU$226,0)</f>
        <v>151</v>
      </c>
      <c r="CV26" s="73">
        <v>168</v>
      </c>
      <c r="CW26" s="68">
        <f>(IF(CV26=-1,0,(IF(CV26&gt;CV$4,0,IF(CV26&lt;CV$3,1,((CV$4-CV26)/CV$5))))))*100</f>
        <v>0</v>
      </c>
      <c r="CX26" s="73">
        <v>147</v>
      </c>
      <c r="CY26" s="68">
        <f>(IF(CX26=-1,0,(IF(CX26&gt;CX$4,0,IF(CX26&lt;CX$3,1,((CX$4-CX26)/CX$5))))))*100</f>
        <v>13.609467455621301</v>
      </c>
      <c r="CZ26" s="73">
        <v>408.17307692307702</v>
      </c>
      <c r="DA26" s="68">
        <f>(IF(CZ26=-1,0,(IF(CZ26&gt;CZ$4,0,IF(CZ26&lt;CZ$3,1,((CZ$4-CZ26)/CZ$5))))))*100</f>
        <v>61.493105950653117</v>
      </c>
      <c r="DB26" s="73">
        <v>225</v>
      </c>
      <c r="DC26" s="68">
        <f>(IF(DB26=-1,0,(IF(DB26&gt;DB$4,0,IF(DB26&lt;DB$3,1,((DB$4-DB26)/DB$5))))))*100</f>
        <v>43.75</v>
      </c>
      <c r="DD26" s="73">
        <v>216</v>
      </c>
      <c r="DE26" s="68">
        <f>(IF(DD26=-1,0,(IF(DD26&gt;DD$4,0,IF(DD26&lt;DD$3,1,((DD$4-DD26)/DD$5))))))*100</f>
        <v>22.939068100358423</v>
      </c>
      <c r="DF26" s="73">
        <v>144</v>
      </c>
      <c r="DG26" s="68">
        <f>(IF(DF26=-1,0,(IF(DF26&gt;DF$4,0,IF(DF26&lt;DF$3,1,((DF$4-DF26)/DF$5))))))*100</f>
        <v>40.1673640167364</v>
      </c>
      <c r="DH26" s="73">
        <v>900</v>
      </c>
      <c r="DI26" s="68">
        <f>(IF(DH26=-1,0,(IF(DH26&gt;DH$4,0,IF(DH26&lt;DH$3,1,((DH$4-DH26)/DH$5))))))*100</f>
        <v>25</v>
      </c>
      <c r="DJ26" s="73">
        <v>370</v>
      </c>
      <c r="DK26" s="66">
        <f>(IF(DJ26=-1,0,(IF(DJ26&gt;DJ$4,0,IF(DJ26&lt;DJ$3,1,((DJ$4-DJ26)/DJ$5))))))*100</f>
        <v>47.142857142857139</v>
      </c>
      <c r="DL26" s="78">
        <f>AVERAGE(CW26,CY26,DA26,DC26,DE26,DG26,DI26,DK26)</f>
        <v>31.762732833278296</v>
      </c>
      <c r="DM26" s="78"/>
      <c r="DN26" s="115">
        <f>ROUND(DL26,1)</f>
        <v>31.8</v>
      </c>
      <c r="DO26" s="69">
        <f>+VLOOKUP($F$228,$A$13:$EL$224,DO$226,0)</f>
        <v>176</v>
      </c>
      <c r="DP26" s="67">
        <v>1442</v>
      </c>
      <c r="DQ26" s="66">
        <f>(IF(DP26=-1,0,(IF(DP26&gt;DP$4,0,IF(DP26&lt;DP$3,1,((DP$4-DP26)/DP$5))))))*100</f>
        <v>0</v>
      </c>
      <c r="DR26" s="67">
        <v>66.8</v>
      </c>
      <c r="DS26" s="66">
        <f>(IF(DR26=-1,0,(IF(DR26&gt;DR$4,0,IF(DR26&lt;DR$3,1,((DR$4-DR26)/DR$5))))))*100</f>
        <v>24.971878515185601</v>
      </c>
      <c r="DT26" s="67">
        <v>7.5</v>
      </c>
      <c r="DU26" s="66">
        <f>DT26/18*100</f>
        <v>41.666666666666671</v>
      </c>
      <c r="DV26" s="78">
        <f>AVERAGE(DU26,DQ26,DS26)</f>
        <v>22.212848393950754</v>
      </c>
      <c r="DW26" s="78"/>
      <c r="DX26" s="115">
        <f>ROUND(DV26,1)</f>
        <v>22.2</v>
      </c>
      <c r="DY26" s="69">
        <f>+VLOOKUP($F$228,$A$13:$EL$224,DY$226,0)</f>
        <v>189</v>
      </c>
      <c r="DZ26" s="67">
        <v>29.0537064308072</v>
      </c>
      <c r="EA26" s="68">
        <f>(IF(DZ26=-1,0,(IF(DZ26&lt;DZ$4,0,IF(DZ26&gt;DZ$3,1,((-DZ$4+DZ26)/DZ$5))))))*100</f>
        <v>31.274172691934549</v>
      </c>
      <c r="EB26" s="67">
        <v>4</v>
      </c>
      <c r="EC26" s="66">
        <f>(IF(EB26=-1,0,(IF(EB26&lt;EB$4,0,IF(EB26&gt;EB$3,1,((-EB$4+EB26)/EB$5))))))*100</f>
        <v>25</v>
      </c>
      <c r="ED26" s="68">
        <f>AVERAGE(EA26,EC26)</f>
        <v>28.137086345967276</v>
      </c>
      <c r="EE26" s="78"/>
      <c r="EF26" s="115">
        <f>ROUND(ED26,1)</f>
        <v>28.1</v>
      </c>
      <c r="EG26" s="69">
        <f>+VLOOKUP($F$228,$A$13:$EL$224,EG$226,0)</f>
        <v>154</v>
      </c>
      <c r="EH26" s="81"/>
      <c r="EI26" s="92">
        <v>1</v>
      </c>
      <c r="EJ26" s="81"/>
      <c r="EK26" s="83">
        <f>+VLOOKUP($F$228,$A$13:$EL$224,EK$226,0)</f>
        <v>168</v>
      </c>
      <c r="EL26" s="134">
        <f>ROUND(EM26,1)</f>
        <v>45.6</v>
      </c>
      <c r="EM26" s="158">
        <f>AVERAGE(Q26,AC26,BA26,BH26,BY26,CR26,DL26,DV26,ED26,AO26)</f>
        <v>45.643547480053833</v>
      </c>
      <c r="EN26" s="139"/>
      <c r="EO26" s="84"/>
      <c r="EP26" s="85">
        <v>1</v>
      </c>
      <c r="EQ26" s="64" t="s">
        <v>1364</v>
      </c>
      <c r="ES26" s="93">
        <v>1</v>
      </c>
    </row>
    <row r="27" spans="1:149" ht="14.45" customHeight="1" x14ac:dyDescent="0.25">
      <c r="A27" s="64" t="s">
        <v>1879</v>
      </c>
      <c r="B27" s="156" t="str">
        <f>INDEX('Economy Names'!$A$2:$H$213,'Economy Names'!L16,'Economy Names'!$K$1)</f>
        <v>Bangladesh Dhaka</v>
      </c>
      <c r="C27" s="65">
        <v>9</v>
      </c>
      <c r="D27" s="66">
        <f>(IF(C27=-1,0,(IF(C27&gt;C$4,0,IF(C27&lt;C$3,1,((C$4-C27)/C$5))))))*100</f>
        <v>52.941176470588239</v>
      </c>
      <c r="E27" s="65">
        <v>19.5</v>
      </c>
      <c r="F27" s="66">
        <f>(IF(E27=-1,0,(IF(E27&gt;E$4,0,IF(E27&lt;E$3,1,((E$4-E27)/E$5))))))*100</f>
        <v>80.904522613065325</v>
      </c>
      <c r="G27" s="67">
        <v>8.73928256084141</v>
      </c>
      <c r="H27" s="66">
        <f>(IF(G27=-1,0,(IF(G27&gt;G$4,0,IF(G27&lt;G$3,1,((G$4-G27)/G$5))))))*100</f>
        <v>95.630358719579291</v>
      </c>
      <c r="I27" s="65">
        <v>9</v>
      </c>
      <c r="J27" s="66">
        <f>(IF(I27=-1,0,(IF(I27&gt;I$4,0,IF(I27&lt;I$3,1,((I$4-I27)/I$5))))))*100</f>
        <v>52.941176470588239</v>
      </c>
      <c r="K27" s="65">
        <v>19.5</v>
      </c>
      <c r="L27" s="66">
        <f>(IF(K27=-1,0,(IF(K27&gt;K$4,0,IF(K27&lt;K$3,1,((K$4-K27)/K$5))))))*100</f>
        <v>80.904522613065325</v>
      </c>
      <c r="M27" s="67">
        <v>8.73928256084141</v>
      </c>
      <c r="N27" s="68">
        <f>(IF(M27=-1,0,(IF(M27&gt;M$4,0,IF(M27&lt;M$3,1,((M$4-M27)/M$5))))))*100</f>
        <v>95.630358719579291</v>
      </c>
      <c r="O27" s="67">
        <v>0</v>
      </c>
      <c r="P27" s="66">
        <f>(IF(O27=-1,0,(IF(O27&gt;O$4,0,IF(O27&lt;O$3,1,((O$4-O27)/O$5))))))*100</f>
        <v>100</v>
      </c>
      <c r="Q27" s="68">
        <f>25%*P27+12.5%*D27+12.5%*F27+12.5%*H27+12.5%*J27+12.5%*L27+12.5%*N27</f>
        <v>82.369014450808208</v>
      </c>
      <c r="R27" s="78"/>
      <c r="S27" s="115">
        <f>+ROUND(Q27,1)</f>
        <v>82.4</v>
      </c>
      <c r="T27" s="69">
        <f>+VLOOKUP($F$228,$A$13:$DI$224,T$226,0)</f>
        <v>131</v>
      </c>
      <c r="U27" s="70">
        <v>16</v>
      </c>
      <c r="V27" s="66">
        <f>(IF(U27=-1,0,(IF(U27&gt;U$4,0,IF(U27&lt;U$3,1,((U$4-U27)/U$5))))))*100</f>
        <v>56.000000000000007</v>
      </c>
      <c r="W27" s="70">
        <v>281</v>
      </c>
      <c r="X27" s="66">
        <f>(IF(W27=-1,0,(IF(W27&gt;W$4,0,IF(W27&lt;W$3,1,((W$4-W27)/W$5))))))*100</f>
        <v>26.512968299711815</v>
      </c>
      <c r="Y27" s="71">
        <v>1.6184110259614599</v>
      </c>
      <c r="Z27" s="68">
        <f>(IF(Y27=-1,0,(IF(Y27&gt;Y$4,0,IF(Y27&lt;Y$3,1,((Y$4-Y27)/Y$5))))))*100</f>
        <v>91.907944870192694</v>
      </c>
      <c r="AA27" s="70">
        <v>10</v>
      </c>
      <c r="AB27" s="66">
        <f>IF(AA27="No Practice", 0, AA27/15*100)</f>
        <v>66.666666666666657</v>
      </c>
      <c r="AC27" s="68">
        <f>AVERAGE(V27,X27,Z27,AB27)</f>
        <v>60.271894959142791</v>
      </c>
      <c r="AD27" s="68"/>
      <c r="AE27" s="115">
        <f>+ROUND(AC27,1)</f>
        <v>60.3</v>
      </c>
      <c r="AF27" s="72">
        <f>+VLOOKUP($F$228,$A$13:$DI$224,AF$226,0)</f>
        <v>135</v>
      </c>
      <c r="AG27" s="70">
        <v>9</v>
      </c>
      <c r="AH27" s="66">
        <f>(IF(AG27=-1,0,(IF(AG27&gt;AG$4,0,IF(AG27&lt;AG$3,1,((AG$4-AG27)/AG$5))))))*100</f>
        <v>0</v>
      </c>
      <c r="AI27" s="70">
        <v>115</v>
      </c>
      <c r="AJ27" s="66">
        <f>(IF(AI27=-1,0,(IF(AI27&gt;AI$4,0,IF(AI27&lt;AI$3,1,((AI$4-AI27)/AI$5))))))*100</f>
        <v>57.826086956521735</v>
      </c>
      <c r="AK27" s="71">
        <v>1781.07271039182</v>
      </c>
      <c r="AL27" s="66">
        <f>(IF(AK27=-1,0,(IF(AK27&gt;AK$4,0,IF(AK27&lt;AK$3,1,((AK$4-AK27)/AK$5))))))*100</f>
        <v>78.011448019854086</v>
      </c>
      <c r="AM27" s="70">
        <v>0</v>
      </c>
      <c r="AN27" s="66">
        <f>+IF(AM27="No Practice",0,AM27/8)*100</f>
        <v>0</v>
      </c>
      <c r="AO27" s="74">
        <f>AVERAGE(AH27,AJ27,AL27,AN27)</f>
        <v>33.959383744093955</v>
      </c>
      <c r="AP27" s="68"/>
      <c r="AQ27" s="115">
        <f>+ROUND(AO27,1)</f>
        <v>34</v>
      </c>
      <c r="AR27" s="69">
        <f>+VLOOKUP($F$228,$A$13:$DI$224,AR$226,0)</f>
        <v>176</v>
      </c>
      <c r="AS27" s="75">
        <v>8</v>
      </c>
      <c r="AT27" s="66">
        <f>(IF(AS27=-1,0,(IF(AS27&gt;AS$4,0,IF(AS27&lt;AS$3,1,((AS$4-AS27)/AS$5))))))*100</f>
        <v>41.666666666666671</v>
      </c>
      <c r="AU27" s="75">
        <v>264</v>
      </c>
      <c r="AV27" s="66">
        <f>(IF(AU27=-1,0,(IF(AU27&gt;AU$4,0,IF(AU27&lt;AU$3,1,((AU$4-AU27)/AU$5))))))*100</f>
        <v>0</v>
      </c>
      <c r="AW27" s="75">
        <v>7.1209527664768499</v>
      </c>
      <c r="AX27" s="68">
        <f>(IF(AW27=-1,0,(IF(AW27&gt;AW$4,0,IF(AW27&lt;AW$3,1,((AW$4-AW27)/AW$5))))))*100</f>
        <v>52.526981556820992</v>
      </c>
      <c r="AY27" s="75">
        <v>6.5</v>
      </c>
      <c r="AZ27" s="66">
        <f>+IF(AY27="No Practice",0,AY27/30)*100</f>
        <v>21.666666666666668</v>
      </c>
      <c r="BA27" s="76">
        <f>AVERAGE(AT27,AV27,AX27,AZ27)</f>
        <v>28.965078722538582</v>
      </c>
      <c r="BB27" s="68"/>
      <c r="BC27" s="115">
        <f>+ROUND(BA27,1)</f>
        <v>29</v>
      </c>
      <c r="BD27" s="69">
        <f>+VLOOKUP($F$228,$A$13:$DI$224,BD$226,0)</f>
        <v>184</v>
      </c>
      <c r="BE27" s="73">
        <v>4</v>
      </c>
      <c r="BF27" s="73">
        <v>5</v>
      </c>
      <c r="BG27" s="77">
        <f>+SUM(BE27,BF27)</f>
        <v>9</v>
      </c>
      <c r="BH27" s="76">
        <f>(IF(BG27=-1,0,(IF(BG27&lt;BG$4,0,IF(BG27&gt;BG$3,1,((-BG$4+BG27)/BG$5))))))*100</f>
        <v>45</v>
      </c>
      <c r="BI27" s="119"/>
      <c r="BJ27" s="115">
        <f>ROUND(BH27,1)</f>
        <v>45</v>
      </c>
      <c r="BK27" s="69">
        <f>+VLOOKUP($F$228,$A$13:$DI$224,BK$226,0)</f>
        <v>119</v>
      </c>
      <c r="BL27" s="73">
        <v>6</v>
      </c>
      <c r="BM27" s="68">
        <f>(IF(BL27=-1,0,(IF(BL27&lt;BL$4,0,IF(BL27&gt;BL$3,1,((-BL$4+BL27)/BL$5))))))*100</f>
        <v>60</v>
      </c>
      <c r="BN27" s="73">
        <v>7</v>
      </c>
      <c r="BO27" s="68">
        <f>(IF(BN27=-1,0,(IF(BN27&lt;BN$4,0,IF(BN27&gt;BN$3,1,((-BN$4+BN27)/BN$5))))))*100</f>
        <v>70</v>
      </c>
      <c r="BP27" s="73">
        <v>7</v>
      </c>
      <c r="BQ27" s="68">
        <f>(IF(BP27=-1,0,(IF(BP27&lt;BP$4,0,IF(BP27&gt;BP$3,1,((-BP$4+BP27)/BP$5))))))*100</f>
        <v>70</v>
      </c>
      <c r="BR27" s="73">
        <v>4</v>
      </c>
      <c r="BS27" s="78">
        <f>(IF(BR27=-1,0,(IF(BR27&lt;BR$4,0,IF(BR27&gt;BR$3,1,((-BR$4+BR27)/BR$5))))))*100</f>
        <v>66.666666666666657</v>
      </c>
      <c r="BT27" s="73">
        <v>3</v>
      </c>
      <c r="BU27" s="68">
        <f>(IF(BT27=-1,0,(IF(BT27&lt;BT$4,0,IF(BT27&gt;BT$3,1,((-BT$4+BT27)/BT$5))))))*100</f>
        <v>42.857142857142854</v>
      </c>
      <c r="BV27" s="73">
        <v>3</v>
      </c>
      <c r="BW27" s="66">
        <f>(IF(BV27=-1,0,(IF(BV27&lt;BV$4,0,IF(BV27&gt;BV$3,1,((-BV$4+BV27)/BV$5))))))*100</f>
        <v>42.857142857142854</v>
      </c>
      <c r="BX27" s="77">
        <f>+SUM(BN27,BL27,BP27,BR27,BT27,BV27)</f>
        <v>30</v>
      </c>
      <c r="BY27" s="80">
        <f>(IF(BX27=-1,0,(IF(BX27&lt;BX$4,0,IF(BX27&gt;BX$3,1,((-BX$4+BX27)/BX$5))))))*100</f>
        <v>60</v>
      </c>
      <c r="BZ27" s="78"/>
      <c r="CA27" s="115">
        <f>+ROUND(BY27,1)</f>
        <v>60</v>
      </c>
      <c r="CB27" s="72">
        <f>+VLOOKUP($F$228,$A$13:$DI$224,CB$226,0)</f>
        <v>72</v>
      </c>
      <c r="CC27" s="73">
        <v>33</v>
      </c>
      <c r="CD27" s="68">
        <f>(IF(CC27=-1,0,(IF(CC27&gt;CC$4,0,IF(CC27&lt;CC$3,1,((CC$4-CC27)/CC$5))))))*100</f>
        <v>50</v>
      </c>
      <c r="CE27" s="73">
        <v>435</v>
      </c>
      <c r="CF27" s="66">
        <f>(IF(CE27=-1,0,(IF(CE27&gt;CE$4,0,IF(CE27&lt;CE$3,1,((CE$4-CE27)/CE$5))))))*100</f>
        <v>40.340030911901081</v>
      </c>
      <c r="CG27" s="73">
        <v>33.381072535379602</v>
      </c>
      <c r="CH27" s="66">
        <f>(IF(CG27=-1,0,(IF(CG27&gt;CG$4,0,IF(CG27&lt;CG$3,1,((CG$4-CG27)/CG$5)^$CH$3)))))*100</f>
        <v>89.806443969335504</v>
      </c>
      <c r="CI27" s="73">
        <v>58</v>
      </c>
      <c r="CJ27" s="78">
        <f>IF(CI27="NO VAT","No VAT",(IF(CI27="NO REFUND",0,(IF(CI27&gt;CI$5,0,IF(CI27&lt;CI$3,1,((CI$5-CI27)/CI$5))))))*100)</f>
        <v>0</v>
      </c>
      <c r="CK27" s="73">
        <v>17.880952380952401</v>
      </c>
      <c r="CL27" s="68">
        <f>IF(CK27="NO VAT","No VAT",(IF(CK27="NO REFUND",0,(IF(CK27&gt;CK$4,0,IF(CK27&lt;CK$3,1,((CK$4-CK27)/CK$5))))))*100)</f>
        <v>71.65839308696448</v>
      </c>
      <c r="CM27" s="73">
        <v>37</v>
      </c>
      <c r="CN27" s="68">
        <f>IF(CM27="NO CIT","No CIT",IF(CM27&gt;CM$4,0,IF(CM27&lt;CM$3,1,((CM$4-CM27)/CM$5)))*100)</f>
        <v>34.862385321100916</v>
      </c>
      <c r="CO27" s="73">
        <v>9.2857142857142794</v>
      </c>
      <c r="CP27" s="66">
        <f>IF(CO27="NO CIT","No CIT",IF(CO27&gt;CO$4,0,IF(CO27&lt;CO$3,1,((CO$5-CO27)/CO$5)))*100)</f>
        <v>70.98214285714289</v>
      </c>
      <c r="CQ27" s="157">
        <f>IF(OR(ISNUMBER(CJ27),ISNUMBER(CL27),ISNUMBER(CN27),ISNUMBER(CP27)),AVERAGE(CJ27,CL27,CN27,CP27),"")</f>
        <v>44.375730316302068</v>
      </c>
      <c r="CR27" s="128">
        <f>AVERAGE(CD27,CF27,CH27,CQ27)</f>
        <v>56.130551299384663</v>
      </c>
      <c r="CS27" s="78"/>
      <c r="CT27" s="115">
        <f>ROUND(CR27,1)</f>
        <v>56.1</v>
      </c>
      <c r="CU27" s="69">
        <f>+VLOOKUP($F$228,$A$13:$EL$224,CU$226,0)</f>
        <v>151</v>
      </c>
      <c r="CV27" s="73">
        <v>168</v>
      </c>
      <c r="CW27" s="68">
        <f>(IF(CV27=-1,0,(IF(CV27&gt;CV$4,0,IF(CV27&lt;CV$3,1,((CV$4-CV27)/CV$5))))))*100</f>
        <v>0</v>
      </c>
      <c r="CX27" s="73">
        <v>147</v>
      </c>
      <c r="CY27" s="68">
        <f>(IF(CX27=-1,0,(IF(CX27&gt;CX$4,0,IF(CX27&lt;CX$3,1,((CX$4-CX27)/CX$5))))))*100</f>
        <v>13.609467455621301</v>
      </c>
      <c r="CZ27" s="73">
        <v>408.17307692307702</v>
      </c>
      <c r="DA27" s="68">
        <f>(IF(CZ27=-1,0,(IF(CZ27&gt;CZ$4,0,IF(CZ27&lt;CZ$3,1,((CZ$4-CZ27)/CZ$5))))))*100</f>
        <v>61.493105950653117</v>
      </c>
      <c r="DB27" s="73">
        <v>225</v>
      </c>
      <c r="DC27" s="68">
        <f>(IF(DB27=-1,0,(IF(DB27&gt;DB$4,0,IF(DB27&lt;DB$3,1,((DB$4-DB27)/DB$5))))))*100</f>
        <v>43.75</v>
      </c>
      <c r="DD27" s="73">
        <v>216</v>
      </c>
      <c r="DE27" s="68">
        <f>(IF(DD27=-1,0,(IF(DD27&gt;DD$4,0,IF(DD27&lt;DD$3,1,((DD$4-DD27)/DD$5))))))*100</f>
        <v>22.939068100358423</v>
      </c>
      <c r="DF27" s="73">
        <v>144</v>
      </c>
      <c r="DG27" s="68">
        <f>(IF(DF27=-1,0,(IF(DF27&gt;DF$4,0,IF(DF27&lt;DF$3,1,((DF$4-DF27)/DF$5))))))*100</f>
        <v>40.1673640167364</v>
      </c>
      <c r="DH27" s="73">
        <v>900</v>
      </c>
      <c r="DI27" s="68">
        <f>(IF(DH27=-1,0,(IF(DH27&gt;DH$4,0,IF(DH27&lt;DH$3,1,((DH$4-DH27)/DH$5))))))*100</f>
        <v>25</v>
      </c>
      <c r="DJ27" s="73">
        <v>370</v>
      </c>
      <c r="DK27" s="66">
        <f>(IF(DJ27=-1,0,(IF(DJ27&gt;DJ$4,0,IF(DJ27&lt;DJ$3,1,((DJ$4-DJ27)/DJ$5))))))*100</f>
        <v>47.142857142857139</v>
      </c>
      <c r="DL27" s="78">
        <f>AVERAGE(CW27,CY27,DA27,DC27,DE27,DG27,DI27,DK27)</f>
        <v>31.762732833278296</v>
      </c>
      <c r="DM27" s="78"/>
      <c r="DN27" s="115">
        <f>ROUND(DL27,1)</f>
        <v>31.8</v>
      </c>
      <c r="DO27" s="69">
        <f>+VLOOKUP($F$228,$A$13:$EL$224,DO$226,0)</f>
        <v>176</v>
      </c>
      <c r="DP27" s="67">
        <v>1442</v>
      </c>
      <c r="DQ27" s="66">
        <f>(IF(DP27=-1,0,(IF(DP27&gt;DP$4,0,IF(DP27&lt;DP$3,1,((DP$4-DP27)/DP$5))))))*100</f>
        <v>0</v>
      </c>
      <c r="DR27" s="67">
        <v>66.8</v>
      </c>
      <c r="DS27" s="66">
        <f>(IF(DR27=-1,0,(IF(DR27&gt;DR$4,0,IF(DR27&lt;DR$3,1,((DR$4-DR27)/DR$5))))))*100</f>
        <v>24.971878515185601</v>
      </c>
      <c r="DT27" s="67">
        <v>7.5</v>
      </c>
      <c r="DU27" s="66">
        <f>DT27/18*100</f>
        <v>41.666666666666671</v>
      </c>
      <c r="DV27" s="78">
        <f>AVERAGE(DU27,DQ27,DS27)</f>
        <v>22.212848393950754</v>
      </c>
      <c r="DW27" s="78"/>
      <c r="DX27" s="115">
        <f>ROUND(DV27,1)</f>
        <v>22.2</v>
      </c>
      <c r="DY27" s="69">
        <f>+VLOOKUP($F$228,$A$13:$EL$224,DY$226,0)</f>
        <v>189</v>
      </c>
      <c r="DZ27" s="67">
        <v>29.0537064308072</v>
      </c>
      <c r="EA27" s="68">
        <f>(IF(DZ27=-1,0,(IF(DZ27&lt;DZ$4,0,IF(DZ27&gt;DZ$3,1,((-DZ$4+DZ27)/DZ$5))))))*100</f>
        <v>31.274172691934549</v>
      </c>
      <c r="EB27" s="67">
        <v>4</v>
      </c>
      <c r="EC27" s="66">
        <f>(IF(EB27=-1,0,(IF(EB27&lt;EB$4,0,IF(EB27&gt;EB$3,1,((-EB$4+EB27)/EB$5))))))*100</f>
        <v>25</v>
      </c>
      <c r="ED27" s="68">
        <f>AVERAGE(EA27,EC27)</f>
        <v>28.137086345967276</v>
      </c>
      <c r="EE27" s="78"/>
      <c r="EF27" s="115">
        <f>ROUND(ED27,1)</f>
        <v>28.1</v>
      </c>
      <c r="EG27" s="69">
        <f>+VLOOKUP($F$228,$A$13:$EL$224,EG$226,0)</f>
        <v>154</v>
      </c>
      <c r="EH27" s="81"/>
      <c r="EI27" s="92">
        <v>1</v>
      </c>
      <c r="EJ27" s="81"/>
      <c r="EK27" s="83">
        <f>+VLOOKUP($F$228,$A$13:$EL$224,EK$226,0)</f>
        <v>168</v>
      </c>
      <c r="EL27" s="134">
        <f>ROUND(EM27,1)</f>
        <v>44.9</v>
      </c>
      <c r="EM27" s="158">
        <f>AVERAGE(Q27,AC27,BA27,BH27,BY27,CR27,DL27,DV27,ED27,AO27)</f>
        <v>44.880859074916444</v>
      </c>
      <c r="EN27" s="139"/>
      <c r="EO27" s="84"/>
      <c r="EP27" s="85">
        <v>1</v>
      </c>
      <c r="EQ27" s="64" t="s">
        <v>1365</v>
      </c>
      <c r="ES27" s="93">
        <v>1</v>
      </c>
    </row>
    <row r="28" spans="1:149" ht="14.45" customHeight="1" x14ac:dyDescent="0.25">
      <c r="A28" s="64" t="s">
        <v>1309</v>
      </c>
      <c r="B28" s="156" t="str">
        <f>INDEX('Economy Names'!$A$2:$H$213,'Economy Names'!L17,'Economy Names'!$K$1)</f>
        <v>Barbados</v>
      </c>
      <c r="C28" s="65">
        <v>7</v>
      </c>
      <c r="D28" s="66">
        <f>(IF(C28=-1,0,(IF(C28&gt;C$4,0,IF(C28&lt;C$3,1,((C$4-C28)/C$5))))))*100</f>
        <v>64.705882352941174</v>
      </c>
      <c r="E28" s="65">
        <v>16</v>
      </c>
      <c r="F28" s="66">
        <f>(IF(E28=-1,0,(IF(E28&gt;E$4,0,IF(E28&lt;E$3,1,((E$4-E28)/E$5))))))*100</f>
        <v>84.422110552763812</v>
      </c>
      <c r="G28" s="67">
        <v>7.3201139440662599</v>
      </c>
      <c r="H28" s="66">
        <f>(IF(G28=-1,0,(IF(G28&gt;G$4,0,IF(G28&lt;G$3,1,((G$4-G28)/G$5))))))*100</f>
        <v>96.339943027966868</v>
      </c>
      <c r="I28" s="65">
        <v>7</v>
      </c>
      <c r="J28" s="66">
        <f>(IF(I28=-1,0,(IF(I28&gt;I$4,0,IF(I28&lt;I$3,1,((I$4-I28)/I$5))))))*100</f>
        <v>64.705882352941174</v>
      </c>
      <c r="K28" s="65">
        <v>16</v>
      </c>
      <c r="L28" s="66">
        <f>(IF(K28=-1,0,(IF(K28&gt;K$4,0,IF(K28&lt;K$3,1,((K$4-K28)/K$5))))))*100</f>
        <v>84.422110552763812</v>
      </c>
      <c r="M28" s="67">
        <v>7.3201139440662599</v>
      </c>
      <c r="N28" s="68">
        <f>(IF(M28=-1,0,(IF(M28&gt;M$4,0,IF(M28&lt;M$3,1,((M$4-M28)/M$5))))))*100</f>
        <v>96.339943027966868</v>
      </c>
      <c r="O28" s="67">
        <v>0</v>
      </c>
      <c r="P28" s="66">
        <f>(IF(O28=-1,0,(IF(O28&gt;O$4,0,IF(O28&lt;O$3,1,((O$4-O28)/O$5))))))*100</f>
        <v>100</v>
      </c>
      <c r="Q28" s="68">
        <f>25%*P28+12.5%*D28+12.5%*F28+12.5%*H28+12.5%*J28+12.5%*L28+12.5%*N28</f>
        <v>86.366983983417967</v>
      </c>
      <c r="R28" s="78">
        <f>+Q28</f>
        <v>86.366983983417967</v>
      </c>
      <c r="S28" s="115">
        <f>+ROUND(Q28,1)</f>
        <v>86.4</v>
      </c>
      <c r="T28" s="69">
        <f>RANK(R28,R$13:R$224)</f>
        <v>102</v>
      </c>
      <c r="U28" s="70">
        <v>9</v>
      </c>
      <c r="V28" s="66">
        <f>(IF(U28=-1,0,(IF(U28&gt;U$4,0,IF(U28&lt;U$3,1,((U$4-U28)/U$5))))))*100</f>
        <v>84</v>
      </c>
      <c r="W28" s="70">
        <v>377</v>
      </c>
      <c r="X28" s="66">
        <f>(IF(W28=-1,0,(IF(W28&gt;W$4,0,IF(W28&lt;W$3,1,((W$4-W28)/W$5))))))*100</f>
        <v>0</v>
      </c>
      <c r="Y28" s="71">
        <v>0.15603517344126</v>
      </c>
      <c r="Z28" s="68">
        <f>(IF(Y28=-1,0,(IF(Y28&gt;Y$4,0,IF(Y28&lt;Y$3,1,((Y$4-Y28)/Y$5))))))*100</f>
        <v>99.219824132793704</v>
      </c>
      <c r="AA28" s="71">
        <v>6.5</v>
      </c>
      <c r="AB28" s="66">
        <f>IF(AA28="No Practice", 0, AA28/15*100)</f>
        <v>43.333333333333336</v>
      </c>
      <c r="AC28" s="68">
        <f>AVERAGE(V28,X28,Z28,AB28)</f>
        <v>56.638289366531758</v>
      </c>
      <c r="AD28" s="68">
        <f>+AC28</f>
        <v>56.638289366531758</v>
      </c>
      <c r="AE28" s="115">
        <f>+ROUND(AC28,1)</f>
        <v>56.6</v>
      </c>
      <c r="AF28" s="72">
        <f>RANK(AD28,AD$13:AD$224)</f>
        <v>153</v>
      </c>
      <c r="AG28" s="70">
        <v>8</v>
      </c>
      <c r="AH28" s="66">
        <f>(IF(AG28=-1,0,(IF(AG28&gt;AG$4,0,IF(AG28&lt;AG$3,1,((AG$4-AG28)/AG$5))))))*100</f>
        <v>16.666666666666664</v>
      </c>
      <c r="AI28" s="70">
        <v>78</v>
      </c>
      <c r="AJ28" s="66">
        <f>(IF(AI28=-1,0,(IF(AI28&gt;AI$4,0,IF(AI28&lt;AI$3,1,((AI$4-AI28)/AI$5))))))*100</f>
        <v>73.91304347826086</v>
      </c>
      <c r="AK28" s="71">
        <v>61.579676491001898</v>
      </c>
      <c r="AL28" s="66">
        <f>(IF(AK28=-1,0,(IF(AK28&gt;AK$4,0,IF(AK28&lt;AK$3,1,((AK$4-AK28)/AK$5))))))*100</f>
        <v>99.239757080358004</v>
      </c>
      <c r="AM28" s="70">
        <v>6</v>
      </c>
      <c r="AN28" s="66">
        <f>+IF(AM28="No Practice",0,AM28/8)*100</f>
        <v>75</v>
      </c>
      <c r="AO28" s="74">
        <f>AVERAGE(AH28,AJ28,AL28,AN28)</f>
        <v>66.204866806321377</v>
      </c>
      <c r="AP28" s="68">
        <f>+AO28</f>
        <v>66.204866806321377</v>
      </c>
      <c r="AQ28" s="115">
        <f>+ROUND(AO28,1)</f>
        <v>66.2</v>
      </c>
      <c r="AR28" s="69">
        <f>RANK(AP28,AP$13:AP$224)</f>
        <v>117</v>
      </c>
      <c r="AS28" s="75">
        <v>7</v>
      </c>
      <c r="AT28" s="66">
        <f>(IF(AS28=-1,0,(IF(AS28&gt;AS$4,0,IF(AS28&lt;AS$3,1,((AS$4-AS28)/AS$5))))))*100</f>
        <v>50</v>
      </c>
      <c r="AU28" s="75">
        <v>50</v>
      </c>
      <c r="AV28" s="66">
        <f>(IF(AU28=-1,0,(IF(AU28&gt;AU$4,0,IF(AU28&lt;AU$3,1,((AU$4-AU28)/AU$5))))))*100</f>
        <v>76.555023923444978</v>
      </c>
      <c r="AW28" s="75">
        <v>4.4612304393274496</v>
      </c>
      <c r="AX28" s="68">
        <f>(IF(AW28=-1,0,(IF(AW28&gt;AW$4,0,IF(AW28&lt;AW$3,1,((AW$4-AW28)/AW$5))))))*100</f>
        <v>70.258463737816996</v>
      </c>
      <c r="AY28" s="75">
        <v>10.5</v>
      </c>
      <c r="AZ28" s="66">
        <f>+IF(AY28="No Practice",0,AY28/30)*100</f>
        <v>35</v>
      </c>
      <c r="BA28" s="76">
        <f>AVERAGE(AT28,AV28,AX28,AZ28)</f>
        <v>57.953371915315493</v>
      </c>
      <c r="BB28" s="68">
        <f>+BA28</f>
        <v>57.953371915315493</v>
      </c>
      <c r="BC28" s="115">
        <f>+ROUND(BA28,1)</f>
        <v>58</v>
      </c>
      <c r="BD28" s="69">
        <f>RANK(BB28,BB$13:BB$224)</f>
        <v>118</v>
      </c>
      <c r="BE28" s="73">
        <v>0</v>
      </c>
      <c r="BF28" s="73">
        <v>6</v>
      </c>
      <c r="BG28" s="77">
        <f>+SUM(BE28,BF28)</f>
        <v>6</v>
      </c>
      <c r="BH28" s="76">
        <f>(IF(BG28=-1,0,(IF(BG28&lt;BG$4,0,IF(BG28&gt;BG$3,1,((-BG$4+BG28)/BG$5))))))*100</f>
        <v>30</v>
      </c>
      <c r="BI28" s="119">
        <f>+BH28</f>
        <v>30</v>
      </c>
      <c r="BJ28" s="115">
        <f>ROUND(BH28,1)</f>
        <v>30</v>
      </c>
      <c r="BK28" s="69">
        <f>RANK(BI28,BI$13:BI$224)</f>
        <v>152</v>
      </c>
      <c r="BL28" s="73">
        <v>2</v>
      </c>
      <c r="BM28" s="68">
        <f>(IF(BL28=-1,0,(IF(BL28&lt;BL$4,0,IF(BL28&gt;BL$3,1,((-BL$4+BL28)/BL$5))))))*100</f>
        <v>20</v>
      </c>
      <c r="BN28" s="73">
        <v>2</v>
      </c>
      <c r="BO28" s="68">
        <f>(IF(BN28=-1,0,(IF(BN28&lt;BN$4,0,IF(BN28&gt;BN$3,1,((-BN$4+BN28)/BN$5))))))*100</f>
        <v>20</v>
      </c>
      <c r="BP28" s="73">
        <v>7</v>
      </c>
      <c r="BQ28" s="68">
        <f>(IF(BP28=-1,0,(IF(BP28&lt;BP$4,0,IF(BP28&gt;BP$3,1,((-BP$4+BP28)/BP$5))))))*100</f>
        <v>70</v>
      </c>
      <c r="BR28" s="73">
        <v>3</v>
      </c>
      <c r="BS28" s="78">
        <f>(IF(BR28=-1,0,(IF(BR28&lt;BR$4,0,IF(BR28&gt;BR$3,1,((-BR$4+BR28)/BR$5))))))*100</f>
        <v>50</v>
      </c>
      <c r="BT28" s="73">
        <v>1</v>
      </c>
      <c r="BU28" s="68">
        <f>(IF(BT28=-1,0,(IF(BT28&lt;BT$4,0,IF(BT28&gt;BT$3,1,((-BT$4+BT28)/BT$5))))))*100</f>
        <v>14.285714285714285</v>
      </c>
      <c r="BV28" s="73">
        <v>4</v>
      </c>
      <c r="BW28" s="66">
        <f>(IF(BV28=-1,0,(IF(BV28&lt;BV$4,0,IF(BV28&gt;BV$3,1,((-BV$4+BV28)/BV$5))))))*100</f>
        <v>57.142857142857139</v>
      </c>
      <c r="BX28" s="77">
        <f>+SUM(BN28,BL28,BP28,BR28,BT28,BV28)</f>
        <v>19</v>
      </c>
      <c r="BY28" s="80">
        <f>(IF(BX28=-1,0,(IF(BX28&lt;BX$4,0,IF(BX28&gt;BX$3,1,((-BX$4+BX28)/BX$5))))))*100</f>
        <v>38</v>
      </c>
      <c r="BZ28" s="78">
        <f>+BY28</f>
        <v>38</v>
      </c>
      <c r="CA28" s="115">
        <f>+ROUND(BY28,1)</f>
        <v>38</v>
      </c>
      <c r="CB28" s="72">
        <f>RANK(BZ28,BZ$13:BZ$224)</f>
        <v>136</v>
      </c>
      <c r="CC28" s="73">
        <v>28</v>
      </c>
      <c r="CD28" s="68">
        <f>(IF(CC28=-1,0,(IF(CC28&gt;CC$4,0,IF(CC28&lt;CC$3,1,((CC$4-CC28)/CC$5))))))*100</f>
        <v>58.333333333333336</v>
      </c>
      <c r="CE28" s="73">
        <v>241</v>
      </c>
      <c r="CF28" s="66">
        <f>(IF(CE28=-1,0,(IF(CE28&gt;CE$4,0,IF(CE28&lt;CE$3,1,((CE$4-CE28)/CE$5))))))*100</f>
        <v>70.324574961360113</v>
      </c>
      <c r="CG28" s="73">
        <v>35.596277334544602</v>
      </c>
      <c r="CH28" s="66">
        <f>(IF(CG28=-1,0,(IF(CG28&gt;CG$4,0,IF(CG28&lt;CG$3,1,((CG$4-CG28)/CG$5)^$CH$3)))))*100</f>
        <v>86.648322683277939</v>
      </c>
      <c r="CI28" s="73">
        <v>0</v>
      </c>
      <c r="CJ28" s="78">
        <f>IF(CI28="NO VAT","No VAT",(IF(CI28="NO REFUND",0,(IF(CI28&gt;CI$5,0,IF(CI28&lt;CI$3,1,((CI$5-CI28)/CI$5))))))*100)</f>
        <v>100</v>
      </c>
      <c r="CK28" s="73">
        <v>56.3333333333333</v>
      </c>
      <c r="CL28" s="68">
        <f>IF(CK28="NO VAT","No VAT",(IF(CK28="NO REFUND",0,(IF(CK28&gt;CK$4,0,IF(CK28&lt;CK$3,1,((CK$4-CK28)/CK$5))))))*100)</f>
        <v>0</v>
      </c>
      <c r="CM28" s="73">
        <v>3.5</v>
      </c>
      <c r="CN28" s="68">
        <f>IF(CM28="NO CIT","No CIT",IF(CM28&gt;CM$4,0,IF(CM28&lt;CM$3,1,((CM$4-CM28)/CM$5)))*100)</f>
        <v>96.330275229357795</v>
      </c>
      <c r="CO28" s="73">
        <v>0</v>
      </c>
      <c r="CP28" s="66">
        <f>IF(CO28="NO CIT","No CIT",IF(CO28&gt;CO$4,0,IF(CO28&lt;CO$3,1,((CO$5-CO28)/CO$5)))*100)</f>
        <v>100</v>
      </c>
      <c r="CQ28" s="157">
        <f>IF(OR(ISNUMBER(CJ28),ISNUMBER(CL28),ISNUMBER(CN28),ISNUMBER(CP28)),AVERAGE(CJ28,CL28,CN28,CP28),"")</f>
        <v>74.082568807339442</v>
      </c>
      <c r="CR28" s="128">
        <f>AVERAGE(CD28,CF28,CH28,CQ28)</f>
        <v>72.347199946327706</v>
      </c>
      <c r="CS28" s="78">
        <f>+CR28</f>
        <v>72.347199946327706</v>
      </c>
      <c r="CT28" s="115">
        <f>ROUND(CR28,1)</f>
        <v>72.3</v>
      </c>
      <c r="CU28" s="69">
        <f>RANK(CS28,CS$13:CS$224)</f>
        <v>96</v>
      </c>
      <c r="CV28" s="73">
        <v>41.3846153846155</v>
      </c>
      <c r="CW28" s="68">
        <f>(IF(CV28=-1,0,(IF(CV28&gt;CV$4,0,IF(CV28&lt;CV$3,1,((CV$4-CV28)/CV$5))))))*100</f>
        <v>74.600870827285846</v>
      </c>
      <c r="CX28" s="73">
        <v>48</v>
      </c>
      <c r="CY28" s="68">
        <f>(IF(CX28=-1,0,(IF(CX28&gt;CX$4,0,IF(CX28&lt;CX$3,1,((CX$4-CX28)/CX$5))))))*100</f>
        <v>72.189349112426044</v>
      </c>
      <c r="CZ28" s="73">
        <v>486</v>
      </c>
      <c r="DA28" s="68">
        <f>(IF(CZ28=-1,0,(IF(CZ28&gt;CZ$4,0,IF(CZ28&lt;CZ$3,1,((CZ$4-CZ28)/CZ$5))))))*100</f>
        <v>54.150943396226417</v>
      </c>
      <c r="DB28" s="73">
        <v>117</v>
      </c>
      <c r="DC28" s="68">
        <f>(IF(DB28=-1,0,(IF(DB28&gt;DB$4,0,IF(DB28&lt;DB$3,1,((DB$4-DB28)/DB$5))))))*100</f>
        <v>70.75</v>
      </c>
      <c r="DD28" s="73">
        <v>81</v>
      </c>
      <c r="DE28" s="68">
        <f>(IF(DD28=-1,0,(IF(DD28&gt;DD$4,0,IF(DD28&lt;DD$3,1,((DD$4-DD28)/DD$5))))))*100</f>
        <v>71.326164874551964</v>
      </c>
      <c r="DF28" s="73">
        <v>46</v>
      </c>
      <c r="DG28" s="68">
        <f>(IF(DF28=-1,0,(IF(DF28&gt;DF$4,0,IF(DF28&lt;DF$3,1,((DF$4-DF28)/DF$5))))))*100</f>
        <v>81.171548117154813</v>
      </c>
      <c r="DH28" s="73">
        <v>1776</v>
      </c>
      <c r="DI28" s="68">
        <f>(IF(DH28=-1,0,(IF(DH28&gt;DH$4,0,IF(DH28&lt;DH$3,1,((DH$4-DH28)/DH$5))))))*100</f>
        <v>0</v>
      </c>
      <c r="DJ28" s="73">
        <v>150</v>
      </c>
      <c r="DK28" s="66">
        <f>(IF(DJ28=-1,0,(IF(DJ28&gt;DJ$4,0,IF(DJ28&lt;DJ$3,1,((DJ$4-DJ28)/DJ$5))))))*100</f>
        <v>78.571428571428569</v>
      </c>
      <c r="DL28" s="78">
        <f>AVERAGE(CW28,CY28,DA28,DC28,DE28,DG28,DI28,DK28)</f>
        <v>62.845038112384209</v>
      </c>
      <c r="DM28" s="78">
        <f>+DL28</f>
        <v>62.845038112384209</v>
      </c>
      <c r="DN28" s="115">
        <f>ROUND(DL28,1)</f>
        <v>62.8</v>
      </c>
      <c r="DO28" s="69">
        <f>RANK(DM28,DM$13:DM$224)</f>
        <v>132</v>
      </c>
      <c r="DP28" s="67">
        <v>1340</v>
      </c>
      <c r="DQ28" s="66">
        <f>(IF(DP28=-1,0,(IF(DP28&gt;DP$4,0,IF(DP28&lt;DP$3,1,((DP$4-DP28)/DP$5))))))*100</f>
        <v>0</v>
      </c>
      <c r="DR28" s="67">
        <v>19.7</v>
      </c>
      <c r="DS28" s="66">
        <f>(IF(DR28=-1,0,(IF(DR28&gt;DR$4,0,IF(DR28&lt;DR$3,1,((DR$4-DR28)/DR$5))))))*100</f>
        <v>77.952755905511808</v>
      </c>
      <c r="DT28" s="67">
        <v>7</v>
      </c>
      <c r="DU28" s="66">
        <f>DT28/18*100</f>
        <v>38.888888888888893</v>
      </c>
      <c r="DV28" s="78">
        <f>AVERAGE(DU28,DQ28,DS28)</f>
        <v>38.947214931466902</v>
      </c>
      <c r="DW28" s="78">
        <f>+DV28</f>
        <v>38.947214931466902</v>
      </c>
      <c r="DX28" s="115">
        <f>ROUND(DV28,1)</f>
        <v>38.9</v>
      </c>
      <c r="DY28" s="69">
        <f>RANK(DW28,DW$13:DW$224)</f>
        <v>170</v>
      </c>
      <c r="DZ28" s="67">
        <v>65.742524066652095</v>
      </c>
      <c r="EA28" s="68">
        <f>(IF(DZ28=-1,0,(IF(DZ28&lt;DZ$4,0,IF(DZ28&gt;DZ$3,1,((-DZ$4+DZ28)/DZ$5))))))*100</f>
        <v>70.766979619647032</v>
      </c>
      <c r="EB28" s="67">
        <v>11</v>
      </c>
      <c r="EC28" s="66">
        <f>(IF(EB28=-1,0,(IF(EB28&lt;EB$4,0,IF(EB28&gt;EB$3,1,((-EB$4+EB28)/EB$5))))))*100</f>
        <v>68.75</v>
      </c>
      <c r="ED28" s="68">
        <f>AVERAGE(EA28,EC28)</f>
        <v>69.758489809823516</v>
      </c>
      <c r="EE28" s="78">
        <f>+ED28</f>
        <v>69.758489809823516</v>
      </c>
      <c r="EF28" s="115">
        <f>ROUND(ED28,1)</f>
        <v>69.8</v>
      </c>
      <c r="EG28" s="69">
        <f>RANK(EE28,EE$13:EE$224)</f>
        <v>35</v>
      </c>
      <c r="EH28" s="81"/>
      <c r="EI28" s="81"/>
      <c r="EJ28" s="81"/>
      <c r="EK28" s="83">
        <f>RANK(EN28,EN$13:EN$224)</f>
        <v>128</v>
      </c>
      <c r="EL28" s="134">
        <f>ROUND(EM28,1)</f>
        <v>57.9</v>
      </c>
      <c r="EM28" s="158">
        <f>AVERAGE(Q28,AC28,BA28,BH28,BY28,CR28,DL28,DV28,ED28,AO28)</f>
        <v>57.906145487158895</v>
      </c>
      <c r="EN28" s="139">
        <f>AVERAGE(Q28,AC28,BA28,BH28,BY28,CR28,DL28,DV28,ED28,AO28)</f>
        <v>57.906145487158895</v>
      </c>
      <c r="EO28" s="84"/>
      <c r="EP28" s="85"/>
      <c r="EQ28" s="46"/>
    </row>
    <row r="29" spans="1:149" ht="14.45" customHeight="1" x14ac:dyDescent="0.25">
      <c r="A29" s="64" t="s">
        <v>42</v>
      </c>
      <c r="B29" s="156" t="str">
        <f>INDEX('Economy Names'!$A$2:$H$213,'Economy Names'!L18,'Economy Names'!$K$1)</f>
        <v>Belarus</v>
      </c>
      <c r="C29" s="65">
        <v>4</v>
      </c>
      <c r="D29" s="66">
        <f>(IF(C29=-1,0,(IF(C29&gt;C$4,0,IF(C29&lt;C$3,1,((C$4-C29)/C$5))))))*100</f>
        <v>82.35294117647058</v>
      </c>
      <c r="E29" s="65">
        <v>8.5</v>
      </c>
      <c r="F29" s="66">
        <f>(IF(E29=-1,0,(IF(E29&gt;E$4,0,IF(E29&lt;E$3,1,((E$4-E29)/E$5))))))*100</f>
        <v>91.959798994974875</v>
      </c>
      <c r="G29" s="67">
        <v>0.45040838159948998</v>
      </c>
      <c r="H29" s="66">
        <f>(IF(G29=-1,0,(IF(G29&gt;G$4,0,IF(G29&lt;G$3,1,((G$4-G29)/G$5))))))*100</f>
        <v>99.774795809200256</v>
      </c>
      <c r="I29" s="65">
        <v>4</v>
      </c>
      <c r="J29" s="66">
        <f>(IF(I29=-1,0,(IF(I29&gt;I$4,0,IF(I29&lt;I$3,1,((I$4-I29)/I$5))))))*100</f>
        <v>82.35294117647058</v>
      </c>
      <c r="K29" s="65">
        <v>8.5</v>
      </c>
      <c r="L29" s="66">
        <f>(IF(K29=-1,0,(IF(K29&gt;K$4,0,IF(K29&lt;K$3,1,((K$4-K29)/K$5))))))*100</f>
        <v>91.959798994974875</v>
      </c>
      <c r="M29" s="67">
        <v>0.45040838159948998</v>
      </c>
      <c r="N29" s="68">
        <f>(IF(M29=-1,0,(IF(M29&gt;M$4,0,IF(M29&lt;M$3,1,((M$4-M29)/M$5))))))*100</f>
        <v>99.774795809200256</v>
      </c>
      <c r="O29" s="67">
        <v>0</v>
      </c>
      <c r="P29" s="66">
        <f>(IF(O29=-1,0,(IF(O29&gt;O$4,0,IF(O29&lt;O$3,1,((O$4-O29)/O$5))))))*100</f>
        <v>100</v>
      </c>
      <c r="Q29" s="68">
        <f>25%*P29+12.5%*D29+12.5%*F29+12.5%*H29+12.5%*J29+12.5%*L29+12.5%*N29</f>
        <v>93.521883995161431</v>
      </c>
      <c r="R29" s="78">
        <f>+Q29</f>
        <v>93.521883995161431</v>
      </c>
      <c r="S29" s="115">
        <f>+ROUND(Q29,1)</f>
        <v>93.5</v>
      </c>
      <c r="T29" s="69">
        <f>RANK(R29,R$13:R$224)</f>
        <v>30</v>
      </c>
      <c r="U29" s="70">
        <v>15</v>
      </c>
      <c r="V29" s="66">
        <f>(IF(U29=-1,0,(IF(U29&gt;U$4,0,IF(U29&lt;U$3,1,((U$4-U29)/U$5))))))*100</f>
        <v>60</v>
      </c>
      <c r="W29" s="70">
        <v>158</v>
      </c>
      <c r="X29" s="66">
        <f>(IF(W29=-1,0,(IF(W29&gt;W$4,0,IF(W29&lt;W$3,1,((W$4-W29)/W$5))))))*100</f>
        <v>61.959654178674349</v>
      </c>
      <c r="Y29" s="71">
        <v>1.5840126078472501</v>
      </c>
      <c r="Z29" s="68">
        <f>(IF(Y29=-1,0,(IF(Y29&gt;Y$4,0,IF(Y29&lt;Y$3,1,((Y$4-Y29)/Y$5))))))*100</f>
        <v>92.079936960763746</v>
      </c>
      <c r="AA29" s="70">
        <v>13</v>
      </c>
      <c r="AB29" s="66">
        <f>IF(AA29="No Practice", 0, AA29/15*100)</f>
        <v>86.666666666666671</v>
      </c>
      <c r="AC29" s="68">
        <f>AVERAGE(V29,X29,Z29,AB29)</f>
        <v>75.17656445152619</v>
      </c>
      <c r="AD29" s="68">
        <f>+AC29</f>
        <v>75.17656445152619</v>
      </c>
      <c r="AE29" s="115">
        <f>+ROUND(AC29,1)</f>
        <v>75.2</v>
      </c>
      <c r="AF29" s="72">
        <f>RANK(AD29,AD$13:AD$224)</f>
        <v>48</v>
      </c>
      <c r="AG29" s="70">
        <v>3</v>
      </c>
      <c r="AH29" s="66">
        <f>(IF(AG29=-1,0,(IF(AG29&gt;AG$4,0,IF(AG29&lt;AG$3,1,((AG$4-AG29)/AG$5))))))*100</f>
        <v>100</v>
      </c>
      <c r="AI29" s="70">
        <v>105</v>
      </c>
      <c r="AJ29" s="66">
        <f>(IF(AI29=-1,0,(IF(AI29&gt;AI$4,0,IF(AI29&lt;AI$3,1,((AI$4-AI29)/AI$5))))))*100</f>
        <v>62.173913043478258</v>
      </c>
      <c r="AK29" s="71">
        <v>84.433311750650603</v>
      </c>
      <c r="AL29" s="66">
        <f>(IF(AK29=-1,0,(IF(AK29&gt;AK$4,0,IF(AK29&lt;AK$3,1,((AK$4-AK29)/AK$5))))))*100</f>
        <v>98.957613435177166</v>
      </c>
      <c r="AM29" s="70">
        <v>8</v>
      </c>
      <c r="AN29" s="66">
        <f>+IF(AM29="No Practice",0,AM29/8)*100</f>
        <v>100</v>
      </c>
      <c r="AO29" s="74">
        <f>AVERAGE(AH29,AJ29,AL29,AN29)</f>
        <v>90.282881619663854</v>
      </c>
      <c r="AP29" s="68">
        <f>+AO29</f>
        <v>90.282881619663854</v>
      </c>
      <c r="AQ29" s="115">
        <f>+ROUND(AO29,1)</f>
        <v>90.3</v>
      </c>
      <c r="AR29" s="69">
        <f>RANK(AP29,AP$13:AP$224)</f>
        <v>20</v>
      </c>
      <c r="AS29" s="75">
        <v>4</v>
      </c>
      <c r="AT29" s="66">
        <f>(IF(AS29=-1,0,(IF(AS29&gt;AS$4,0,IF(AS29&lt;AS$3,1,((AS$4-AS29)/AS$5))))))*100</f>
        <v>75</v>
      </c>
      <c r="AU29" s="75">
        <v>5</v>
      </c>
      <c r="AV29" s="66">
        <f>(IF(AU29=-1,0,(IF(AU29&gt;AU$4,0,IF(AU29&lt;AU$3,1,((AU$4-AU29)/AU$5))))))*100</f>
        <v>98.086124401913878</v>
      </c>
      <c r="AW29" s="75">
        <v>3.8905545610590002E-2</v>
      </c>
      <c r="AX29" s="68">
        <f>(IF(AW29=-1,0,(IF(AW29&gt;AW$4,0,IF(AW29&lt;AW$3,1,((AW$4-AW29)/AW$5))))))*100</f>
        <v>99.7406296959294</v>
      </c>
      <c r="AY29" s="75">
        <v>23.5</v>
      </c>
      <c r="AZ29" s="66">
        <f>+IF(AY29="No Practice",0,AY29/30)*100</f>
        <v>78.333333333333329</v>
      </c>
      <c r="BA29" s="76">
        <f>AVERAGE(AT29,AV29,AX29,AZ29)</f>
        <v>87.790021857794144</v>
      </c>
      <c r="BB29" s="68">
        <f>+BA29</f>
        <v>87.790021857794144</v>
      </c>
      <c r="BC29" s="115">
        <f>+ROUND(BA29,1)</f>
        <v>87.8</v>
      </c>
      <c r="BD29" s="69">
        <f>RANK(BB29,BB$13:BB$224)</f>
        <v>14</v>
      </c>
      <c r="BE29" s="73">
        <v>7</v>
      </c>
      <c r="BF29" s="73">
        <v>3</v>
      </c>
      <c r="BG29" s="77">
        <f>+SUM(BE29,BF29)</f>
        <v>10</v>
      </c>
      <c r="BH29" s="76">
        <f>(IF(BG29=-1,0,(IF(BG29&lt;BG$4,0,IF(BG29&gt;BG$3,1,((-BG$4+BG29)/BG$5))))))*100</f>
        <v>50</v>
      </c>
      <c r="BI29" s="119">
        <f>+BH29</f>
        <v>50</v>
      </c>
      <c r="BJ29" s="115">
        <f>ROUND(BH29,1)</f>
        <v>50</v>
      </c>
      <c r="BK29" s="69">
        <f>RANK(BI29,BI$13:BI$224)</f>
        <v>104</v>
      </c>
      <c r="BL29" s="73">
        <v>6</v>
      </c>
      <c r="BM29" s="68">
        <f>(IF(BL29=-1,0,(IF(BL29&lt;BL$4,0,IF(BL29&gt;BL$3,1,((-BL$4+BL29)/BL$5))))))*100</f>
        <v>60</v>
      </c>
      <c r="BN29" s="73">
        <v>2</v>
      </c>
      <c r="BO29" s="68">
        <f>(IF(BN29=-1,0,(IF(BN29&lt;BN$4,0,IF(BN29&gt;BN$3,1,((-BN$4+BN29)/BN$5))))))*100</f>
        <v>20</v>
      </c>
      <c r="BP29" s="73">
        <v>8</v>
      </c>
      <c r="BQ29" s="68">
        <f>(IF(BP29=-1,0,(IF(BP29&lt;BP$4,0,IF(BP29&gt;BP$3,1,((-BP$4+BP29)/BP$5))))))*100</f>
        <v>80</v>
      </c>
      <c r="BR29" s="73">
        <v>3</v>
      </c>
      <c r="BS29" s="78">
        <f>(IF(BR29=-1,0,(IF(BR29&lt;BR$4,0,IF(BR29&gt;BR$3,1,((-BR$4+BR29)/BR$5))))))*100</f>
        <v>50</v>
      </c>
      <c r="BT29" s="73">
        <v>5</v>
      </c>
      <c r="BU29" s="68">
        <f>(IF(BT29=-1,0,(IF(BT29&lt;BT$4,0,IF(BT29&gt;BT$3,1,((-BT$4+BT29)/BT$5))))))*100</f>
        <v>71.428571428571431</v>
      </c>
      <c r="BV29" s="73">
        <v>5</v>
      </c>
      <c r="BW29" s="66">
        <f>(IF(BV29=-1,0,(IF(BV29&lt;BV$4,0,IF(BV29&gt;BV$3,1,((-BV$4+BV29)/BV$5))))))*100</f>
        <v>71.428571428571431</v>
      </c>
      <c r="BX29" s="77">
        <f>+SUM(BN29,BL29,BP29,BR29,BT29,BV29)</f>
        <v>29</v>
      </c>
      <c r="BY29" s="80">
        <f>(IF(BX29=-1,0,(IF(BX29&lt;BX$4,0,IF(BX29&gt;BX$3,1,((-BX$4+BX29)/BX$5))))))*100</f>
        <v>57.999999999999993</v>
      </c>
      <c r="BZ29" s="78">
        <f>+BY29</f>
        <v>57.999999999999993</v>
      </c>
      <c r="CA29" s="115">
        <f>+ROUND(BY29,1)</f>
        <v>58</v>
      </c>
      <c r="CB29" s="72">
        <f>RANK(BZ29,BZ$13:BZ$224)</f>
        <v>79</v>
      </c>
      <c r="CC29" s="73">
        <v>7</v>
      </c>
      <c r="CD29" s="68">
        <f>(IF(CC29=-1,0,(IF(CC29&gt;CC$4,0,IF(CC29&lt;CC$3,1,((CC$4-CC29)/CC$5))))))*100</f>
        <v>93.333333333333329</v>
      </c>
      <c r="CE29" s="73">
        <v>170</v>
      </c>
      <c r="CF29" s="66">
        <f>(IF(CE29=-1,0,(IF(CE29&gt;CE$4,0,IF(CE29&lt;CE$3,1,((CE$4-CE29)/CE$5))))))*100</f>
        <v>81.298299845440496</v>
      </c>
      <c r="CG29" s="73">
        <v>53.345108670544001</v>
      </c>
      <c r="CH29" s="66">
        <f>(IF(CG29=-1,0,(IF(CG29&gt;CG$4,0,IF(CG29&lt;CG$3,1,((CG$4-CG29)/CG$5)^$CH$3)))))*100</f>
        <v>60.125260877111565</v>
      </c>
      <c r="CI29" s="73" t="s">
        <v>1975</v>
      </c>
      <c r="CJ29" s="78">
        <f>IF(CI29="NO VAT","No VAT",(IF(CI29="NO REFUND",0,(IF(CI29&gt;CI$5,0,IF(CI29&lt;CI$3,1,((CI$5-CI29)/CI$5))))))*100)</f>
        <v>0</v>
      </c>
      <c r="CK29" s="73" t="s">
        <v>1975</v>
      </c>
      <c r="CL29" s="68">
        <f>IF(CK29="NO VAT","No VAT",(IF(CK29="NO REFUND",0,(IF(CK29&gt;CK$4,0,IF(CK29&lt;CK$3,1,((CK$4-CK29)/CK$5))))))*100)</f>
        <v>0</v>
      </c>
      <c r="CM29" s="73">
        <v>1</v>
      </c>
      <c r="CN29" s="68">
        <f>IF(CM29="NO CIT","No CIT",IF(CM29&gt;CM$4,0,IF(CM29&lt;CM$3,1,((CM$4-CM29)/CM$5)))*100)</f>
        <v>100</v>
      </c>
      <c r="CO29" s="73">
        <v>0</v>
      </c>
      <c r="CP29" s="66">
        <f>IF(CO29="NO CIT","No CIT",IF(CO29&gt;CO$4,0,IF(CO29&lt;CO$3,1,((CO$5-CO29)/CO$5)))*100)</f>
        <v>100</v>
      </c>
      <c r="CQ29" s="157">
        <f>IF(OR(ISNUMBER(CJ29),ISNUMBER(CL29),ISNUMBER(CN29),ISNUMBER(CP29)),AVERAGE(CJ29,CL29,CN29,CP29),"")</f>
        <v>50</v>
      </c>
      <c r="CR29" s="128">
        <f>AVERAGE(CD29,CF29,CH29,CQ29)</f>
        <v>71.189223513971342</v>
      </c>
      <c r="CS29" s="78">
        <f>+CR29</f>
        <v>71.189223513971342</v>
      </c>
      <c r="CT29" s="115">
        <f>ROUND(CR29,1)</f>
        <v>71.2</v>
      </c>
      <c r="CU29" s="69">
        <f>RANK(CS29,CS$13:CS$224)</f>
        <v>99</v>
      </c>
      <c r="CV29" s="73">
        <v>7.3461538461538503</v>
      </c>
      <c r="CW29" s="68">
        <f>(IF(CV29=-1,0,(IF(CV29&gt;CV$4,0,IF(CV29&lt;CV$3,1,((CV$4-CV29)/CV$5))))))*100</f>
        <v>96.008708272859224</v>
      </c>
      <c r="CX29" s="73">
        <v>4</v>
      </c>
      <c r="CY29" s="68">
        <f>(IF(CX29=-1,0,(IF(CX29&gt;CX$4,0,IF(CX29&lt;CX$3,1,((CX$4-CX29)/CX$5))))))*100</f>
        <v>98.224852071005913</v>
      </c>
      <c r="CZ29" s="73">
        <v>65</v>
      </c>
      <c r="DA29" s="68">
        <f>(IF(CZ29=-1,0,(IF(CZ29&gt;CZ$4,0,IF(CZ29&lt;CZ$3,1,((CZ$4-CZ29)/CZ$5))))))*100</f>
        <v>93.867924528301884</v>
      </c>
      <c r="DB29" s="73">
        <v>60</v>
      </c>
      <c r="DC29" s="68">
        <f>(IF(DB29=-1,0,(IF(DB29&gt;DB$4,0,IF(DB29&lt;DB$3,1,((DB$4-DB29)/DB$5))))))*100</f>
        <v>85</v>
      </c>
      <c r="DD29" s="73">
        <v>0</v>
      </c>
      <c r="DE29" s="68">
        <f>(IF(DD29=-1,0,(IF(DD29&gt;DD$4,0,IF(DD29&lt;DD$3,1,((DD$4-DD29)/DD$5))))))*100</f>
        <v>100</v>
      </c>
      <c r="DF29" s="73">
        <v>3.5</v>
      </c>
      <c r="DG29" s="68">
        <f>(IF(DF29=-1,0,(IF(DF29&gt;DF$4,0,IF(DF29&lt;DF$3,1,((DF$4-DF29)/DF$5))))))*100</f>
        <v>98.953974895397494</v>
      </c>
      <c r="DH29" s="73">
        <v>0</v>
      </c>
      <c r="DI29" s="68">
        <f>(IF(DH29=-1,0,(IF(DH29&gt;DH$4,0,IF(DH29&lt;DH$3,1,((DH$4-DH29)/DH$5))))))*100</f>
        <v>100</v>
      </c>
      <c r="DJ29" s="73">
        <v>0</v>
      </c>
      <c r="DK29" s="66">
        <f>(IF(DJ29=-1,0,(IF(DJ29&gt;DJ$4,0,IF(DJ29&lt;DJ$3,1,((DJ$4-DJ29)/DJ$5))))))*100</f>
        <v>100</v>
      </c>
      <c r="DL29" s="78">
        <f>AVERAGE(CW29,CY29,DA29,DC29,DE29,DG29,DI29,DK29)</f>
        <v>96.506932470945571</v>
      </c>
      <c r="DM29" s="78">
        <f>+DL29</f>
        <v>96.506932470945571</v>
      </c>
      <c r="DN29" s="115">
        <f>ROUND(DL29,1)</f>
        <v>96.5</v>
      </c>
      <c r="DO29" s="69">
        <f>RANK(DM29,DM$13:DM$224)</f>
        <v>24</v>
      </c>
      <c r="DP29" s="67">
        <v>275</v>
      </c>
      <c r="DQ29" s="66">
        <f>(IF(DP29=-1,0,(IF(DP29&gt;DP$4,0,IF(DP29&lt;DP$3,1,((DP$4-DP29)/DP$5))))))*100</f>
        <v>87.295081967213122</v>
      </c>
      <c r="DR29" s="67">
        <v>23.4</v>
      </c>
      <c r="DS29" s="66">
        <f>(IF(DR29=-1,0,(IF(DR29&gt;DR$4,0,IF(DR29&lt;DR$3,1,((DR$4-DR29)/DR$5))))))*100</f>
        <v>73.790776152980868</v>
      </c>
      <c r="DT29" s="67">
        <v>7.5</v>
      </c>
      <c r="DU29" s="66">
        <f>DT29/18*100</f>
        <v>41.666666666666671</v>
      </c>
      <c r="DV29" s="78">
        <f>AVERAGE(DU29,DQ29,DS29)</f>
        <v>67.584174928953544</v>
      </c>
      <c r="DW29" s="78">
        <f>+DV29</f>
        <v>67.584174928953544</v>
      </c>
      <c r="DX29" s="115">
        <f>ROUND(DV29,1)</f>
        <v>67.599999999999994</v>
      </c>
      <c r="DY29" s="69">
        <f>RANK(DW29,DW$13:DW$224)</f>
        <v>40</v>
      </c>
      <c r="DZ29" s="67">
        <v>40.150601136629398</v>
      </c>
      <c r="EA29" s="68">
        <f>(IF(DZ29=-1,0,(IF(DZ29&lt;DZ$4,0,IF(DZ29&gt;DZ$3,1,((-DZ$4+DZ29)/DZ$5))))))*100</f>
        <v>43.219161611011195</v>
      </c>
      <c r="EB29" s="67">
        <v>10</v>
      </c>
      <c r="EC29" s="66">
        <f>(IF(EB29=-1,0,(IF(EB29&lt;EB$4,0,IF(EB29&gt;EB$3,1,((-EB$4+EB29)/EB$5))))))*100</f>
        <v>62.5</v>
      </c>
      <c r="ED29" s="68">
        <f>AVERAGE(EA29,EC29)</f>
        <v>52.859580805505601</v>
      </c>
      <c r="EE29" s="78">
        <f>+ED29</f>
        <v>52.859580805505601</v>
      </c>
      <c r="EF29" s="115">
        <f>ROUND(ED29,1)</f>
        <v>52.9</v>
      </c>
      <c r="EG29" s="69">
        <f>RANK(EE29,EE$13:EE$224)</f>
        <v>74</v>
      </c>
      <c r="EH29" s="81"/>
      <c r="EI29" s="81"/>
      <c r="EJ29" s="81"/>
      <c r="EK29" s="83">
        <f>RANK(EN29,EN$13:EN$224)</f>
        <v>49</v>
      </c>
      <c r="EL29" s="134">
        <f>ROUND(EM29,1)</f>
        <v>74.3</v>
      </c>
      <c r="EM29" s="158">
        <f>AVERAGE(Q29,AC29,BA29,BH29,BY29,CR29,DL29,DV29,ED29,AO29)</f>
        <v>74.291126364352166</v>
      </c>
      <c r="EN29" s="139">
        <f>AVERAGE(Q29,AC29,BA29,BH29,BY29,CR29,DL29,DV29,ED29,AO29)</f>
        <v>74.291126364352166</v>
      </c>
      <c r="EO29" s="84"/>
      <c r="EP29" s="85"/>
      <c r="EQ29" s="46"/>
    </row>
    <row r="30" spans="1:149" ht="14.45" customHeight="1" x14ac:dyDescent="0.25">
      <c r="A30" s="64" t="s">
        <v>43</v>
      </c>
      <c r="B30" s="156" t="str">
        <f>INDEX('Economy Names'!$A$2:$H$213,'Economy Names'!L19,'Economy Names'!$K$1)</f>
        <v>Belgium</v>
      </c>
      <c r="C30" s="65">
        <v>5</v>
      </c>
      <c r="D30" s="66">
        <f>(IF(C30=-1,0,(IF(C30&gt;C$4,0,IF(C30&lt;C$3,1,((C$4-C30)/C$5))))))*100</f>
        <v>76.470588235294116</v>
      </c>
      <c r="E30" s="65">
        <v>5</v>
      </c>
      <c r="F30" s="66">
        <f>(IF(E30=-1,0,(IF(E30&gt;E$4,0,IF(E30&lt;E$3,1,((E$4-E30)/E$5))))))*100</f>
        <v>95.477386934673376</v>
      </c>
      <c r="G30" s="67">
        <v>5.3346288193718703</v>
      </c>
      <c r="H30" s="66">
        <f>(IF(G30=-1,0,(IF(G30&gt;G$4,0,IF(G30&lt;G$3,1,((G$4-G30)/G$5))))))*100</f>
        <v>97.332685590314071</v>
      </c>
      <c r="I30" s="65">
        <v>5</v>
      </c>
      <c r="J30" s="66">
        <f>(IF(I30=-1,0,(IF(I30&gt;I$4,0,IF(I30&lt;I$3,1,((I$4-I30)/I$5))))))*100</f>
        <v>76.470588235294116</v>
      </c>
      <c r="K30" s="65">
        <v>5</v>
      </c>
      <c r="L30" s="66">
        <f>(IF(K30=-1,0,(IF(K30&gt;K$4,0,IF(K30&lt;K$3,1,((K$4-K30)/K$5))))))*100</f>
        <v>95.477386934673376</v>
      </c>
      <c r="M30" s="67">
        <v>5.3346288193718703</v>
      </c>
      <c r="N30" s="68">
        <f>(IF(M30=-1,0,(IF(M30&gt;M$4,0,IF(M30&lt;M$3,1,((M$4-M30)/M$5))))))*100</f>
        <v>97.332685590314071</v>
      </c>
      <c r="O30" s="67">
        <v>0</v>
      </c>
      <c r="P30" s="66">
        <f>(IF(O30=-1,0,(IF(O30&gt;O$4,0,IF(O30&lt;O$3,1,((O$4-O30)/O$5))))))*100</f>
        <v>100</v>
      </c>
      <c r="Q30" s="68">
        <f>25%*P30+12.5%*D30+12.5%*F30+12.5%*H30+12.5%*J30+12.5%*L30+12.5%*N30</f>
        <v>92.320165190070412</v>
      </c>
      <c r="R30" s="78">
        <f>+Q30</f>
        <v>92.320165190070412</v>
      </c>
      <c r="S30" s="115">
        <f>+ROUND(Q30,1)</f>
        <v>92.3</v>
      </c>
      <c r="T30" s="69">
        <f>RANK(R30,R$13:R$224)</f>
        <v>48</v>
      </c>
      <c r="U30" s="70">
        <v>10</v>
      </c>
      <c r="V30" s="66">
        <f>(IF(U30=-1,0,(IF(U30&gt;U$4,0,IF(U30&lt;U$3,1,((U$4-U30)/U$5))))))*100</f>
        <v>80</v>
      </c>
      <c r="W30" s="70">
        <v>212</v>
      </c>
      <c r="X30" s="66">
        <f>(IF(W30=-1,0,(IF(W30&gt;W$4,0,IF(W30&lt;W$3,1,((W$4-W30)/W$5))))))*100</f>
        <v>46.397694524495677</v>
      </c>
      <c r="Y30" s="71">
        <v>0.91747697778256998</v>
      </c>
      <c r="Z30" s="68">
        <f>(IF(Y30=-1,0,(IF(Y30&gt;Y$4,0,IF(Y30&lt;Y$3,1,((Y$4-Y30)/Y$5))))))*100</f>
        <v>95.412615111087149</v>
      </c>
      <c r="AA30" s="70">
        <v>12</v>
      </c>
      <c r="AB30" s="66">
        <f>IF(AA30="No Practice", 0, AA30/15*100)</f>
        <v>80</v>
      </c>
      <c r="AC30" s="68">
        <f>AVERAGE(V30,X30,Z30,AB30)</f>
        <v>75.452577408895706</v>
      </c>
      <c r="AD30" s="68">
        <f>+AC30</f>
        <v>75.452577408895706</v>
      </c>
      <c r="AE30" s="115">
        <f>+ROUND(AC30,1)</f>
        <v>75.5</v>
      </c>
      <c r="AF30" s="72">
        <f>RANK(AD30,AD$13:AD$224)</f>
        <v>45</v>
      </c>
      <c r="AG30" s="70">
        <v>6</v>
      </c>
      <c r="AH30" s="66">
        <f>(IF(AG30=-1,0,(IF(AG30&gt;AG$4,0,IF(AG30&lt;AG$3,1,((AG$4-AG30)/AG$5))))))*100</f>
        <v>50</v>
      </c>
      <c r="AI30" s="70">
        <v>171</v>
      </c>
      <c r="AJ30" s="66">
        <f>(IF(AI30=-1,0,(IF(AI30&gt;AI$4,0,IF(AI30&lt;AI$3,1,((AI$4-AI30)/AI$5))))))*100</f>
        <v>33.478260869565219</v>
      </c>
      <c r="AK30" s="71">
        <v>93.273403041934401</v>
      </c>
      <c r="AL30" s="66">
        <f>(IF(AK30=-1,0,(IF(AK30&gt;AK$4,0,IF(AK30&lt;AK$3,1,((AK$4-AK30)/AK$5))))))*100</f>
        <v>98.848476505655142</v>
      </c>
      <c r="AM30" s="70">
        <v>8</v>
      </c>
      <c r="AN30" s="66">
        <f>+IF(AM30="No Practice",0,AM30/8)*100</f>
        <v>100</v>
      </c>
      <c r="AO30" s="74">
        <f>AVERAGE(AH30,AJ30,AL30,AN30)</f>
        <v>70.581684343805094</v>
      </c>
      <c r="AP30" s="68">
        <f>+AO30</f>
        <v>70.581684343805094</v>
      </c>
      <c r="AQ30" s="115">
        <f>+ROUND(AO30,1)</f>
        <v>70.599999999999994</v>
      </c>
      <c r="AR30" s="69">
        <f>RANK(AP30,AP$13:AP$224)</f>
        <v>108</v>
      </c>
      <c r="AS30" s="75">
        <v>8</v>
      </c>
      <c r="AT30" s="66">
        <f>(IF(AS30=-1,0,(IF(AS30&gt;AS$4,0,IF(AS30&lt;AS$3,1,((AS$4-AS30)/AS$5))))))*100</f>
        <v>41.666666666666671</v>
      </c>
      <c r="AU30" s="75">
        <v>49</v>
      </c>
      <c r="AV30" s="66">
        <f>(IF(AU30=-1,0,(IF(AU30&gt;AU$4,0,IF(AU30&lt;AU$3,1,((AU$4-AU30)/AU$5))))))*100</f>
        <v>77.033492822966508</v>
      </c>
      <c r="AW30" s="75">
        <v>12.702215818477301</v>
      </c>
      <c r="AX30" s="68">
        <f>(IF(AW30=-1,0,(IF(AW30&gt;AW$4,0,IF(AW30&lt;AW$3,1,((AW$4-AW30)/AW$5))))))*100</f>
        <v>15.318561210151326</v>
      </c>
      <c r="AY30" s="75">
        <v>22</v>
      </c>
      <c r="AZ30" s="66">
        <f>+IF(AY30="No Practice",0,AY30/30)*100</f>
        <v>73.333333333333329</v>
      </c>
      <c r="BA30" s="76">
        <f>AVERAGE(AT30,AV30,AX30,AZ30)</f>
        <v>51.83801350827946</v>
      </c>
      <c r="BB30" s="68">
        <f>+BA30</f>
        <v>51.83801350827946</v>
      </c>
      <c r="BC30" s="115">
        <f>+ROUND(BA30,1)</f>
        <v>51.8</v>
      </c>
      <c r="BD30" s="69">
        <f>RANK(BB30,BB$13:BB$224)</f>
        <v>139</v>
      </c>
      <c r="BE30" s="73">
        <v>5</v>
      </c>
      <c r="BF30" s="73">
        <v>8</v>
      </c>
      <c r="BG30" s="77">
        <f>+SUM(BE30,BF30)</f>
        <v>13</v>
      </c>
      <c r="BH30" s="76">
        <f>(IF(BG30=-1,0,(IF(BG30&lt;BG$4,0,IF(BG30&gt;BG$3,1,((-BG$4+BG30)/BG$5))))))*100</f>
        <v>65</v>
      </c>
      <c r="BI30" s="119">
        <f>+BH30</f>
        <v>65</v>
      </c>
      <c r="BJ30" s="115">
        <f>ROUND(BH30,1)</f>
        <v>65</v>
      </c>
      <c r="BK30" s="69">
        <f>RANK(BI30,BI$13:BI$224)</f>
        <v>67</v>
      </c>
      <c r="BL30" s="73">
        <v>8</v>
      </c>
      <c r="BM30" s="68">
        <f>(IF(BL30=-1,0,(IF(BL30&lt;BL$4,0,IF(BL30&gt;BL$3,1,((-BL$4+BL30)/BL$5))))))*100</f>
        <v>80</v>
      </c>
      <c r="BN30" s="73">
        <v>6</v>
      </c>
      <c r="BO30" s="68">
        <f>(IF(BN30=-1,0,(IF(BN30&lt;BN$4,0,IF(BN30&gt;BN$3,1,((-BN$4+BN30)/BN$5))))))*100</f>
        <v>60</v>
      </c>
      <c r="BP30" s="73">
        <v>7</v>
      </c>
      <c r="BQ30" s="68">
        <f>(IF(BP30=-1,0,(IF(BP30&lt;BP$4,0,IF(BP30&gt;BP$3,1,((-BP$4+BP30)/BP$5))))))*100</f>
        <v>70</v>
      </c>
      <c r="BR30" s="73">
        <v>4</v>
      </c>
      <c r="BS30" s="78">
        <f>(IF(BR30=-1,0,(IF(BR30&lt;BR$4,0,IF(BR30&gt;BR$3,1,((-BR$4+BR30)/BR$5))))))*100</f>
        <v>66.666666666666657</v>
      </c>
      <c r="BT30" s="73">
        <v>3</v>
      </c>
      <c r="BU30" s="68">
        <f>(IF(BT30=-1,0,(IF(BT30&lt;BT$4,0,IF(BT30&gt;BT$3,1,((-BT$4+BT30)/BT$5))))))*100</f>
        <v>42.857142857142854</v>
      </c>
      <c r="BV30" s="73">
        <v>6</v>
      </c>
      <c r="BW30" s="66">
        <f>(IF(BV30=-1,0,(IF(BV30&lt;BV$4,0,IF(BV30&gt;BV$3,1,((-BV$4+BV30)/BV$5))))))*100</f>
        <v>85.714285714285708</v>
      </c>
      <c r="BX30" s="77">
        <f>+SUM(BN30,BL30,BP30,BR30,BT30,BV30)</f>
        <v>34</v>
      </c>
      <c r="BY30" s="80">
        <f>(IF(BX30=-1,0,(IF(BX30&lt;BX$4,0,IF(BX30&gt;BX$3,1,((-BX$4+BX30)/BX$5))))))*100</f>
        <v>68</v>
      </c>
      <c r="BZ30" s="78">
        <f>+BY30</f>
        <v>68</v>
      </c>
      <c r="CA30" s="115">
        <f>+ROUND(BY30,1)</f>
        <v>68</v>
      </c>
      <c r="CB30" s="72">
        <f>RANK(BZ30,BZ$13:BZ$224)</f>
        <v>45</v>
      </c>
      <c r="CC30" s="73">
        <v>11</v>
      </c>
      <c r="CD30" s="68">
        <f>(IF(CC30=-1,0,(IF(CC30&gt;CC$4,0,IF(CC30&lt;CC$3,1,((CC$4-CC30)/CC$5))))))*100</f>
        <v>86.666666666666671</v>
      </c>
      <c r="CE30" s="73">
        <v>136</v>
      </c>
      <c r="CF30" s="66">
        <f>(IF(CE30=-1,0,(IF(CE30&gt;CE$4,0,IF(CE30&lt;CE$3,1,((CE$4-CE30)/CE$5))))))*100</f>
        <v>86.553323029366297</v>
      </c>
      <c r="CG30" s="73">
        <v>55.418197632456</v>
      </c>
      <c r="CH30" s="66">
        <f>(IF(CG30=-1,0,(IF(CG30&gt;CG$4,0,IF(CG30&lt;CG$3,1,((CG$4-CG30)/CG$5)^$CH$3)))))*100</f>
        <v>56.849786568155224</v>
      </c>
      <c r="CI30" s="73">
        <v>5</v>
      </c>
      <c r="CJ30" s="78">
        <f>IF(CI30="NO VAT","No VAT",(IF(CI30="NO REFUND",0,(IF(CI30&gt;CI$5,0,IF(CI30&lt;CI$3,1,((CI$5-CI30)/CI$5))))))*100)</f>
        <v>90</v>
      </c>
      <c r="CK30" s="73">
        <v>28.5</v>
      </c>
      <c r="CL30" s="68">
        <f>IF(CK30="NO VAT","No VAT",(IF(CK30="NO REFUND",0,(IF(CK30&gt;CK$4,0,IF(CK30&lt;CK$3,1,((CK$4-CK30)/CK$5))))))*100)</f>
        <v>51.158301158301157</v>
      </c>
      <c r="CM30" s="73">
        <v>5.5</v>
      </c>
      <c r="CN30" s="68">
        <f>IF(CM30="NO CIT","No CIT",IF(CM30&gt;CM$4,0,IF(CM30&lt;CM$3,1,((CM$4-CM30)/CM$5)))*100)</f>
        <v>92.660550458715591</v>
      </c>
      <c r="CO30" s="73">
        <v>0</v>
      </c>
      <c r="CP30" s="66">
        <f>IF(CO30="NO CIT","No CIT",IF(CO30&gt;CO$4,0,IF(CO30&lt;CO$3,1,((CO$5-CO30)/CO$5)))*100)</f>
        <v>100</v>
      </c>
      <c r="CQ30" s="157">
        <f>IF(OR(ISNUMBER(CJ30),ISNUMBER(CL30),ISNUMBER(CN30),ISNUMBER(CP30)),AVERAGE(CJ30,CL30,CN30,CP30),"")</f>
        <v>83.454712904254194</v>
      </c>
      <c r="CR30" s="128">
        <f>AVERAGE(CD30,CF30,CH30,CQ30)</f>
        <v>78.381122292110604</v>
      </c>
      <c r="CS30" s="78">
        <f>+CR30</f>
        <v>78.381122292110604</v>
      </c>
      <c r="CT30" s="115">
        <f>ROUND(CR30,1)</f>
        <v>78.400000000000006</v>
      </c>
      <c r="CU30" s="69">
        <f>RANK(CS30,CS$13:CS$224)</f>
        <v>63</v>
      </c>
      <c r="CV30" s="73">
        <v>0</v>
      </c>
      <c r="CW30" s="68">
        <f>(IF(CV30=-1,0,(IF(CV30&gt;CV$4,0,IF(CV30&lt;CV$3,1,((CV$4-CV30)/CV$5))))))*100</f>
        <v>100</v>
      </c>
      <c r="CX30" s="73">
        <v>0.5</v>
      </c>
      <c r="CY30" s="68">
        <f>(IF(CX30=-1,0,(IF(CX30&gt;CX$4,0,IF(CX30&lt;CX$3,1,((CX$4-CX30)/CX$5))))))*100</f>
        <v>100</v>
      </c>
      <c r="CZ30" s="73">
        <v>0</v>
      </c>
      <c r="DA30" s="68">
        <f>(IF(CZ30=-1,0,(IF(CZ30&gt;CZ$4,0,IF(CZ30&lt;CZ$3,1,((CZ$4-CZ30)/CZ$5))))))*100</f>
        <v>100</v>
      </c>
      <c r="DB30" s="73">
        <v>0</v>
      </c>
      <c r="DC30" s="68">
        <f>(IF(DB30=-1,0,(IF(DB30&gt;DB$4,0,IF(DB30&lt;DB$3,1,((DB$4-DB30)/DB$5))))))*100</f>
        <v>100</v>
      </c>
      <c r="DD30" s="73">
        <v>0</v>
      </c>
      <c r="DE30" s="68">
        <f>(IF(DD30=-1,0,(IF(DD30&gt;DD$4,0,IF(DD30&lt;DD$3,1,((DD$4-DD30)/DD$5))))))*100</f>
        <v>100</v>
      </c>
      <c r="DF30" s="73">
        <v>0.5</v>
      </c>
      <c r="DG30" s="68">
        <f>(IF(DF30=-1,0,(IF(DF30&gt;DF$4,0,IF(DF30&lt;DF$3,1,((DF$4-DF30)/DF$5))))))*100</f>
        <v>100</v>
      </c>
      <c r="DH30" s="73">
        <v>0</v>
      </c>
      <c r="DI30" s="68">
        <f>(IF(DH30=-1,0,(IF(DH30&gt;DH$4,0,IF(DH30&lt;DH$3,1,((DH$4-DH30)/DH$5))))))*100</f>
        <v>100</v>
      </c>
      <c r="DJ30" s="73">
        <v>0</v>
      </c>
      <c r="DK30" s="66">
        <f>(IF(DJ30=-1,0,(IF(DJ30&gt;DJ$4,0,IF(DJ30&lt;DJ$3,1,((DJ$4-DJ30)/DJ$5))))))*100</f>
        <v>100</v>
      </c>
      <c r="DL30" s="78">
        <f>AVERAGE(CW30,CY30,DA30,DC30,DE30,DG30,DI30,DK30)</f>
        <v>100</v>
      </c>
      <c r="DM30" s="78">
        <f>+DL30</f>
        <v>100</v>
      </c>
      <c r="DN30" s="115">
        <f>ROUND(DL30,1)</f>
        <v>100</v>
      </c>
      <c r="DO30" s="69">
        <f>RANK(DM30,DM$13:DM$224)</f>
        <v>1</v>
      </c>
      <c r="DP30" s="67">
        <v>505</v>
      </c>
      <c r="DQ30" s="66">
        <f>(IF(DP30=-1,0,(IF(DP30&gt;DP$4,0,IF(DP30&lt;DP$3,1,((DP$4-DP30)/DP$5))))))*100</f>
        <v>68.442622950819683</v>
      </c>
      <c r="DR30" s="67">
        <v>18</v>
      </c>
      <c r="DS30" s="66">
        <f>(IF(DR30=-1,0,(IF(DR30&gt;DR$4,0,IF(DR30&lt;DR$3,1,((DR$4-DR30)/DR$5))))))*100</f>
        <v>79.865016872890877</v>
      </c>
      <c r="DT30" s="67">
        <v>8</v>
      </c>
      <c r="DU30" s="66">
        <f>DT30/18*100</f>
        <v>44.444444444444443</v>
      </c>
      <c r="DV30" s="78">
        <f>AVERAGE(DU30,DQ30,DS30)</f>
        <v>64.250694756051658</v>
      </c>
      <c r="DW30" s="78">
        <f>+DV30</f>
        <v>64.250694756051658</v>
      </c>
      <c r="DX30" s="115">
        <f>ROUND(DV30,1)</f>
        <v>64.3</v>
      </c>
      <c r="DY30" s="69">
        <f>RANK(DW30,DW$13:DW$224)</f>
        <v>56</v>
      </c>
      <c r="DZ30" s="67">
        <v>89.423095669570301</v>
      </c>
      <c r="EA30" s="68">
        <f>(IF(DZ30=-1,0,(IF(DZ30&lt;DZ$4,0,IF(DZ30&gt;DZ$3,1,((-DZ$4+DZ30)/DZ$5))))))*100</f>
        <v>96.257368858525609</v>
      </c>
      <c r="EB30" s="67">
        <v>11.5</v>
      </c>
      <c r="EC30" s="66">
        <f>(IF(EB30=-1,0,(IF(EB30&lt;EB$4,0,IF(EB30&gt;EB$3,1,((-EB$4+EB30)/EB$5))))))*100</f>
        <v>71.875</v>
      </c>
      <c r="ED30" s="68">
        <f>AVERAGE(EA30,EC30)</f>
        <v>84.066184429262805</v>
      </c>
      <c r="EE30" s="78">
        <f>+ED30</f>
        <v>84.066184429262805</v>
      </c>
      <c r="EF30" s="115">
        <f>ROUND(ED30,1)</f>
        <v>84.1</v>
      </c>
      <c r="EG30" s="69">
        <f>RANK(EE30,EE$13:EE$224)</f>
        <v>9</v>
      </c>
      <c r="EH30" s="81"/>
      <c r="EI30" s="81"/>
      <c r="EJ30" s="81"/>
      <c r="EK30" s="83">
        <f>RANK(EN30,EN$13:EN$224)</f>
        <v>46</v>
      </c>
      <c r="EL30" s="134">
        <f>ROUND(EM30,1)</f>
        <v>75</v>
      </c>
      <c r="EM30" s="158">
        <f>AVERAGE(Q30,AC30,BA30,BH30,BY30,CR30,DL30,DV30,ED30,AO30)</f>
        <v>74.989044192847572</v>
      </c>
      <c r="EN30" s="139">
        <f>AVERAGE(Q30,AC30,BA30,BH30,BY30,CR30,DL30,DV30,ED30,AO30)</f>
        <v>74.989044192847572</v>
      </c>
      <c r="EO30" s="84"/>
      <c r="EP30" s="85"/>
      <c r="EQ30" s="46"/>
    </row>
    <row r="31" spans="1:149" ht="14.45" customHeight="1" x14ac:dyDescent="0.25">
      <c r="A31" s="64" t="s">
        <v>44</v>
      </c>
      <c r="B31" s="156" t="str">
        <f>INDEX('Economy Names'!$A$2:$H$213,'Economy Names'!L20,'Economy Names'!$K$1)</f>
        <v>Belize</v>
      </c>
      <c r="C31" s="65">
        <v>9</v>
      </c>
      <c r="D31" s="66">
        <f>(IF(C31=-1,0,(IF(C31&gt;C$4,0,IF(C31&lt;C$3,1,((C$4-C31)/C$5))))))*100</f>
        <v>52.941176470588239</v>
      </c>
      <c r="E31" s="65">
        <v>48</v>
      </c>
      <c r="F31" s="66">
        <f>(IF(E31=-1,0,(IF(E31&gt;E$4,0,IF(E31&lt;E$3,1,((E$4-E31)/E$5))))))*100</f>
        <v>52.261306532663319</v>
      </c>
      <c r="G31" s="67">
        <v>34.286453709121197</v>
      </c>
      <c r="H31" s="66">
        <f>(IF(G31=-1,0,(IF(G31&gt;G$4,0,IF(G31&lt;G$3,1,((G$4-G31)/G$5))))))*100</f>
        <v>82.856773145439405</v>
      </c>
      <c r="I31" s="65">
        <v>9</v>
      </c>
      <c r="J31" s="66">
        <f>(IF(I31=-1,0,(IF(I31&gt;I$4,0,IF(I31&lt;I$3,1,((I$4-I31)/I$5))))))*100</f>
        <v>52.941176470588239</v>
      </c>
      <c r="K31" s="65">
        <v>48</v>
      </c>
      <c r="L31" s="66">
        <f>(IF(K31=-1,0,(IF(K31&gt;K$4,0,IF(K31&lt;K$3,1,((K$4-K31)/K$5))))))*100</f>
        <v>52.261306532663319</v>
      </c>
      <c r="M31" s="67">
        <v>34.286453709121197</v>
      </c>
      <c r="N31" s="68">
        <f>(IF(M31=-1,0,(IF(M31&gt;M$4,0,IF(M31&lt;M$3,1,((M$4-M31)/M$5))))))*100</f>
        <v>82.856773145439405</v>
      </c>
      <c r="O31" s="67">
        <v>0</v>
      </c>
      <c r="P31" s="66">
        <f>(IF(O31=-1,0,(IF(O31&gt;O$4,0,IF(O31&lt;O$3,1,((O$4-O31)/O$5))))))*100</f>
        <v>100</v>
      </c>
      <c r="Q31" s="68">
        <f>25%*P31+12.5%*D31+12.5%*F31+12.5%*H31+12.5%*J31+12.5%*L31+12.5%*N31</f>
        <v>72.014814037172727</v>
      </c>
      <c r="R31" s="78">
        <f>+Q31</f>
        <v>72.014814037172727</v>
      </c>
      <c r="S31" s="115">
        <f>+ROUND(Q31,1)</f>
        <v>72</v>
      </c>
      <c r="T31" s="69">
        <f>RANK(R31,R$13:R$224)</f>
        <v>166</v>
      </c>
      <c r="U31" s="70">
        <v>16</v>
      </c>
      <c r="V31" s="66">
        <f>(IF(U31=-1,0,(IF(U31&gt;U$4,0,IF(U31&lt;U$3,1,((U$4-U31)/U$5))))))*100</f>
        <v>56.000000000000007</v>
      </c>
      <c r="W31" s="70">
        <v>142</v>
      </c>
      <c r="X31" s="66">
        <f>(IF(W31=-1,0,(IF(W31&gt;W$4,0,IF(W31&lt;W$3,1,((W$4-W31)/W$5))))))*100</f>
        <v>66.570605187319885</v>
      </c>
      <c r="Y31" s="71">
        <v>2.41852481346494</v>
      </c>
      <c r="Z31" s="68">
        <f>(IF(Y31=-1,0,(IF(Y31&gt;Y$4,0,IF(Y31&lt;Y$3,1,((Y$4-Y31)/Y$5))))))*100</f>
        <v>87.907375932675293</v>
      </c>
      <c r="AA31" s="70">
        <v>7</v>
      </c>
      <c r="AB31" s="66">
        <f>IF(AA31="No Practice", 0, AA31/15*100)</f>
        <v>46.666666666666664</v>
      </c>
      <c r="AC31" s="68">
        <f>AVERAGE(V31,X31,Z31,AB31)</f>
        <v>64.286161946665473</v>
      </c>
      <c r="AD31" s="68">
        <f>+AC31</f>
        <v>64.286161946665473</v>
      </c>
      <c r="AE31" s="115">
        <f>+ROUND(AC31,1)</f>
        <v>64.3</v>
      </c>
      <c r="AF31" s="72">
        <f>RANK(AD31,AD$13:AD$224)</f>
        <v>123</v>
      </c>
      <c r="AG31" s="70">
        <v>5</v>
      </c>
      <c r="AH31" s="66">
        <f>(IF(AG31=-1,0,(IF(AG31&gt;AG$4,0,IF(AG31&lt;AG$3,1,((AG$4-AG31)/AG$5))))))*100</f>
        <v>66.666666666666657</v>
      </c>
      <c r="AI31" s="70">
        <v>60</v>
      </c>
      <c r="AJ31" s="66">
        <f>(IF(AI31=-1,0,(IF(AI31&gt;AI$4,0,IF(AI31&lt;AI$3,1,((AI$4-AI31)/AI$5))))))*100</f>
        <v>81.739130434782609</v>
      </c>
      <c r="AK31" s="71">
        <v>307.24313822245898</v>
      </c>
      <c r="AL31" s="66">
        <f>(IF(AK31=-1,0,(IF(AK31&gt;AK$4,0,IF(AK31&lt;AK$3,1,((AK$4-AK31)/AK$5))))))*100</f>
        <v>96.206874836759766</v>
      </c>
      <c r="AM31" s="70">
        <v>4</v>
      </c>
      <c r="AN31" s="66">
        <f>+IF(AM31="No Practice",0,AM31/8)*100</f>
        <v>50</v>
      </c>
      <c r="AO31" s="74">
        <f>AVERAGE(AH31,AJ31,AL31,AN31)</f>
        <v>73.653167984552255</v>
      </c>
      <c r="AP31" s="68">
        <f>+AO31</f>
        <v>73.653167984552255</v>
      </c>
      <c r="AQ31" s="115">
        <f>+ROUND(AO31,1)</f>
        <v>73.7</v>
      </c>
      <c r="AR31" s="69">
        <f>RANK(AP31,AP$13:AP$224)</f>
        <v>91</v>
      </c>
      <c r="AS31" s="75">
        <v>9</v>
      </c>
      <c r="AT31" s="66">
        <f>(IF(AS31=-1,0,(IF(AS31&gt;AS$4,0,IF(AS31&lt;AS$3,1,((AS$4-AS31)/AS$5))))))*100</f>
        <v>33.333333333333329</v>
      </c>
      <c r="AU31" s="75">
        <v>60</v>
      </c>
      <c r="AV31" s="66">
        <f>(IF(AU31=-1,0,(IF(AU31&gt;AU$4,0,IF(AU31&lt;AU$3,1,((AU$4-AU31)/AU$5))))))*100</f>
        <v>71.770334928229659</v>
      </c>
      <c r="AW31" s="75">
        <v>4.8198087193138299</v>
      </c>
      <c r="AX31" s="68">
        <f>(IF(AW31=-1,0,(IF(AW31&gt;AW$4,0,IF(AW31&lt;AW$3,1,((AW$4-AW31)/AW$5))))))*100</f>
        <v>67.867941871241129</v>
      </c>
      <c r="AY31" s="75">
        <v>11</v>
      </c>
      <c r="AZ31" s="66">
        <f>+IF(AY31="No Practice",0,AY31/30)*100</f>
        <v>36.666666666666664</v>
      </c>
      <c r="BA31" s="76">
        <f>AVERAGE(AT31,AV31,AX31,AZ31)</f>
        <v>52.409569199867697</v>
      </c>
      <c r="BB31" s="68">
        <f>+BA31</f>
        <v>52.409569199867697</v>
      </c>
      <c r="BC31" s="115">
        <f>+ROUND(BA31,1)</f>
        <v>52.4</v>
      </c>
      <c r="BD31" s="69">
        <f>RANK(BB31,BB$13:BB$224)</f>
        <v>137</v>
      </c>
      <c r="BE31" s="73">
        <v>0</v>
      </c>
      <c r="BF31" s="73">
        <v>4</v>
      </c>
      <c r="BG31" s="77">
        <f>+SUM(BE31,BF31)</f>
        <v>4</v>
      </c>
      <c r="BH31" s="76">
        <f>(IF(BG31=-1,0,(IF(BG31&lt;BG$4,0,IF(BG31&gt;BG$3,1,((-BG$4+BG31)/BG$5))))))*100</f>
        <v>20</v>
      </c>
      <c r="BI31" s="119">
        <f>+BH31</f>
        <v>20</v>
      </c>
      <c r="BJ31" s="115">
        <f>ROUND(BH31,1)</f>
        <v>20</v>
      </c>
      <c r="BK31" s="69">
        <f>RANK(BI31,BI$13:BI$224)</f>
        <v>173</v>
      </c>
      <c r="BL31" s="73">
        <v>3</v>
      </c>
      <c r="BM31" s="68">
        <f>(IF(BL31=-1,0,(IF(BL31&lt;BL$4,0,IF(BL31&gt;BL$3,1,((-BL$4+BL31)/BL$5))))))*100</f>
        <v>30</v>
      </c>
      <c r="BN31" s="73">
        <v>4</v>
      </c>
      <c r="BO31" s="68">
        <f>(IF(BN31=-1,0,(IF(BN31&lt;BN$4,0,IF(BN31&gt;BN$3,1,((-BN$4+BN31)/BN$5))))))*100</f>
        <v>40</v>
      </c>
      <c r="BP31" s="73">
        <v>7</v>
      </c>
      <c r="BQ31" s="68">
        <f>(IF(BP31=-1,0,(IF(BP31&lt;BP$4,0,IF(BP31&gt;BP$3,1,((-BP$4+BP31)/BP$5))))))*100</f>
        <v>70</v>
      </c>
      <c r="BR31" s="73">
        <v>0</v>
      </c>
      <c r="BS31" s="78">
        <f>(IF(BR31=-1,0,(IF(BR31&lt;BR$4,0,IF(BR31&gt;BR$3,1,((-BR$4+BR31)/BR$5))))))*100</f>
        <v>0</v>
      </c>
      <c r="BT31" s="73">
        <v>0</v>
      </c>
      <c r="BU31" s="68">
        <f>(IF(BT31=-1,0,(IF(BT31&lt;BT$4,0,IF(BT31&gt;BT$3,1,((-BT$4+BT31)/BT$5))))))*100</f>
        <v>0</v>
      </c>
      <c r="BV31" s="73">
        <v>0</v>
      </c>
      <c r="BW31" s="66">
        <f>(IF(BV31=-1,0,(IF(BV31&lt;BV$4,0,IF(BV31&gt;BV$3,1,((-BV$4+BV31)/BV$5))))))*100</f>
        <v>0</v>
      </c>
      <c r="BX31" s="77">
        <f>+SUM(BN31,BL31,BP31,BR31,BT31,BV31)</f>
        <v>14</v>
      </c>
      <c r="BY31" s="80">
        <f>(IF(BX31=-1,0,(IF(BX31&lt;BX$4,0,IF(BX31&gt;BX$3,1,((-BX$4+BX31)/BX$5))))))*100</f>
        <v>28.000000000000004</v>
      </c>
      <c r="BZ31" s="78">
        <f>+BY31</f>
        <v>28.000000000000004</v>
      </c>
      <c r="CA31" s="115">
        <f>+ROUND(BY31,1)</f>
        <v>28</v>
      </c>
      <c r="CB31" s="72">
        <f>RANK(BZ31,BZ$13:BZ$224)</f>
        <v>157</v>
      </c>
      <c r="CC31" s="73">
        <v>29</v>
      </c>
      <c r="CD31" s="68">
        <f>(IF(CC31=-1,0,(IF(CC31&gt;CC$4,0,IF(CC31&lt;CC$3,1,((CC$4-CC31)/CC$5))))))*100</f>
        <v>56.666666666666664</v>
      </c>
      <c r="CE31" s="73">
        <v>147</v>
      </c>
      <c r="CF31" s="66">
        <f>(IF(CE31=-1,0,(IF(CE31&gt;CE$4,0,IF(CE31&lt;CE$3,1,((CE$4-CE31)/CE$5))))))*100</f>
        <v>84.85316846986089</v>
      </c>
      <c r="CG31" s="73">
        <v>31.129366433443899</v>
      </c>
      <c r="CH31" s="66">
        <f>(IF(CG31=-1,0,(IF(CG31&gt;CG$4,0,IF(CG31&lt;CG$3,1,((CG$4-CG31)/CG$5)^$CH$3)))))*100</f>
        <v>92.988396936778202</v>
      </c>
      <c r="CI31" s="73">
        <v>5</v>
      </c>
      <c r="CJ31" s="78">
        <f>IF(CI31="NO VAT","No VAT",(IF(CI31="NO REFUND",0,(IF(CI31&gt;CI$5,0,IF(CI31&lt;CI$3,1,((CI$5-CI31)/CI$5))))))*100)</f>
        <v>90</v>
      </c>
      <c r="CK31" s="73">
        <v>18.452380952380999</v>
      </c>
      <c r="CL31" s="68">
        <f>IF(CK31="NO VAT","No VAT",(IF(CK31="NO REFUND",0,(IF(CK31&gt;CK$4,0,IF(CK31&lt;CK$3,1,((CK$4-CK31)/CK$5))))))*100)</f>
        <v>70.555249126677609</v>
      </c>
      <c r="CM31" s="73">
        <v>4</v>
      </c>
      <c r="CN31" s="68">
        <f>IF(CM31="NO CIT","No CIT",IF(CM31&gt;CM$4,0,IF(CM31&lt;CM$3,1,((CM$4-CM31)/CM$5)))*100)</f>
        <v>95.412844036697251</v>
      </c>
      <c r="CO31" s="73">
        <v>5</v>
      </c>
      <c r="CP31" s="66">
        <f>IF(CO31="NO CIT","No CIT",IF(CO31&gt;CO$4,0,IF(CO31&lt;CO$3,1,((CO$5-CO31)/CO$5)))*100)</f>
        <v>84.375</v>
      </c>
      <c r="CQ31" s="157">
        <f>IF(OR(ISNUMBER(CJ31),ISNUMBER(CL31),ISNUMBER(CN31),ISNUMBER(CP31)),AVERAGE(CJ31,CL31,CN31,CP31),"")</f>
        <v>85.085773290843719</v>
      </c>
      <c r="CR31" s="128">
        <f>AVERAGE(CD31,CF31,CH31,CQ31)</f>
        <v>79.89850134103736</v>
      </c>
      <c r="CS31" s="78">
        <f>+CR31</f>
        <v>79.89850134103736</v>
      </c>
      <c r="CT31" s="115">
        <f>ROUND(CR31,1)</f>
        <v>79.900000000000006</v>
      </c>
      <c r="CU31" s="69">
        <f>RANK(CS31,CS$13:CS$224)</f>
        <v>60</v>
      </c>
      <c r="CV31" s="73">
        <v>96</v>
      </c>
      <c r="CW31" s="68">
        <f>(IF(CV31=-1,0,(IF(CV31&gt;CV$4,0,IF(CV31&lt;CV$3,1,((CV$4-CV31)/CV$5))))))*100</f>
        <v>40.25157232704403</v>
      </c>
      <c r="CX31" s="73">
        <v>38</v>
      </c>
      <c r="CY31" s="68">
        <f>(IF(CX31=-1,0,(IF(CX31&gt;CX$4,0,IF(CX31&lt;CX$3,1,((CX$4-CX31)/CX$5))))))*100</f>
        <v>78.10650887573965</v>
      </c>
      <c r="CZ31" s="73">
        <v>710</v>
      </c>
      <c r="DA31" s="68">
        <f>(IF(CZ31=-1,0,(IF(CZ31&gt;CZ$4,0,IF(CZ31&lt;CZ$3,1,((CZ$4-CZ31)/CZ$5))))))*100</f>
        <v>33.018867924528301</v>
      </c>
      <c r="DB31" s="73">
        <v>50</v>
      </c>
      <c r="DC31" s="68">
        <f>(IF(DB31=-1,0,(IF(DB31&gt;DB$4,0,IF(DB31&lt;DB$3,1,((DB$4-DB31)/DB$5))))))*100</f>
        <v>87.5</v>
      </c>
      <c r="DD31" s="73">
        <v>30</v>
      </c>
      <c r="DE31" s="68">
        <f>(IF(DD31=-1,0,(IF(DD31&gt;DD$4,0,IF(DD31&lt;DD$3,1,((DD$4-DD31)/DD$5))))))*100</f>
        <v>89.605734767025098</v>
      </c>
      <c r="DF31" s="73">
        <v>36</v>
      </c>
      <c r="DG31" s="68">
        <f>(IF(DF31=-1,0,(IF(DF31&gt;DF$4,0,IF(DF31&lt;DF$3,1,((DF$4-DF31)/DF$5))))))*100</f>
        <v>85.355648535564853</v>
      </c>
      <c r="DH31" s="73">
        <v>687.5</v>
      </c>
      <c r="DI31" s="68">
        <f>(IF(DH31=-1,0,(IF(DH31&gt;DH$4,0,IF(DH31&lt;DH$3,1,((DH$4-DH31)/DH$5))))))*100</f>
        <v>42.708333333333329</v>
      </c>
      <c r="DJ31" s="73">
        <v>75</v>
      </c>
      <c r="DK31" s="66">
        <f>(IF(DJ31=-1,0,(IF(DJ31&gt;DJ$4,0,IF(DJ31&lt;DJ$3,1,((DJ$4-DJ31)/DJ$5))))))*100</f>
        <v>89.285714285714292</v>
      </c>
      <c r="DL31" s="78">
        <f>AVERAGE(CW31,CY31,DA31,DC31,DE31,DG31,DI31,DK31)</f>
        <v>68.22904750611869</v>
      </c>
      <c r="DM31" s="78">
        <f>+DL31</f>
        <v>68.22904750611869</v>
      </c>
      <c r="DN31" s="115">
        <f>ROUND(DL31,1)</f>
        <v>68.2</v>
      </c>
      <c r="DO31" s="69">
        <f>RANK(DM31,DM$13:DM$224)</f>
        <v>114</v>
      </c>
      <c r="DP31" s="67">
        <v>892</v>
      </c>
      <c r="DQ31" s="66">
        <f>(IF(DP31=-1,0,(IF(DP31&gt;DP$4,0,IF(DP31&lt;DP$3,1,((DP$4-DP31)/DP$5))))))*100</f>
        <v>36.721311475409834</v>
      </c>
      <c r="DR31" s="67">
        <v>27.5</v>
      </c>
      <c r="DS31" s="66">
        <f>(IF(DR31=-1,0,(IF(DR31&gt;DR$4,0,IF(DR31&lt;DR$3,1,((DR$4-DR31)/DR$5))))))*100</f>
        <v>69.17885264341956</v>
      </c>
      <c r="DT31" s="67">
        <v>8</v>
      </c>
      <c r="DU31" s="66">
        <f>DT31/18*100</f>
        <v>44.444444444444443</v>
      </c>
      <c r="DV31" s="78">
        <f>AVERAGE(DU31,DQ31,DS31)</f>
        <v>50.114869521091272</v>
      </c>
      <c r="DW31" s="78">
        <f>+DV31</f>
        <v>50.114869521091272</v>
      </c>
      <c r="DX31" s="115">
        <f>ROUND(DV31,1)</f>
        <v>50.1</v>
      </c>
      <c r="DY31" s="69">
        <f>RANK(DW31,DW$13:DW$224)</f>
        <v>135</v>
      </c>
      <c r="DZ31" s="67">
        <v>56.693707514378602</v>
      </c>
      <c r="EA31" s="68">
        <f>(IF(DZ31=-1,0,(IF(DZ31&lt;DZ$4,0,IF(DZ31&gt;DZ$3,1,((-DZ$4+DZ31)/DZ$5))))))*100</f>
        <v>61.026595817415064</v>
      </c>
      <c r="EB31" s="67">
        <v>5</v>
      </c>
      <c r="EC31" s="66">
        <f>(IF(EB31=-1,0,(IF(EB31&lt;EB$4,0,IF(EB31&gt;EB$3,1,((-EB$4+EB31)/EB$5))))))*100</f>
        <v>31.25</v>
      </c>
      <c r="ED31" s="68">
        <f>AVERAGE(EA31,EC31)</f>
        <v>46.138297908707528</v>
      </c>
      <c r="EE31" s="78">
        <f>+ED31</f>
        <v>46.138297908707528</v>
      </c>
      <c r="EF31" s="115">
        <f>ROUND(ED31,1)</f>
        <v>46.1</v>
      </c>
      <c r="EG31" s="69">
        <f>RANK(EE31,EE$13:EE$224)</f>
        <v>91</v>
      </c>
      <c r="EH31" s="81"/>
      <c r="EI31" s="81"/>
      <c r="EJ31" s="81"/>
      <c r="EK31" s="83">
        <f>RANK(EN31,EN$13:EN$224)</f>
        <v>135</v>
      </c>
      <c r="EL31" s="134">
        <f>ROUND(EM31,1)</f>
        <v>55.5</v>
      </c>
      <c r="EM31" s="158">
        <f>AVERAGE(Q31,AC31,BA31,BH31,BY31,CR31,DL31,DV31,ED31,AO31)</f>
        <v>55.474442944521307</v>
      </c>
      <c r="EN31" s="139">
        <f>AVERAGE(Q31,AC31,BA31,BH31,BY31,CR31,DL31,DV31,ED31,AO31)</f>
        <v>55.474442944521307</v>
      </c>
      <c r="EO31" s="84"/>
      <c r="EP31" s="85"/>
      <c r="EQ31" s="46"/>
    </row>
    <row r="32" spans="1:149" ht="14.45" customHeight="1" x14ac:dyDescent="0.25">
      <c r="A32" s="64" t="s">
        <v>45</v>
      </c>
      <c r="B32" s="156" t="str">
        <f>INDEX('Economy Names'!$A$2:$H$213,'Economy Names'!L21,'Economy Names'!$K$1)</f>
        <v>Benin</v>
      </c>
      <c r="C32" s="65">
        <v>5</v>
      </c>
      <c r="D32" s="66">
        <f>(IF(C32=-1,0,(IF(C32&gt;C$4,0,IF(C32&lt;C$3,1,((C$4-C32)/C$5))))))*100</f>
        <v>76.470588235294116</v>
      </c>
      <c r="E32" s="65">
        <v>8</v>
      </c>
      <c r="F32" s="66">
        <f>(IF(E32=-1,0,(IF(E32&gt;E$4,0,IF(E32&lt;E$3,1,((E$4-E32)/E$5))))))*100</f>
        <v>92.462311557788951</v>
      </c>
      <c r="G32" s="67">
        <v>3.4315722783534599</v>
      </c>
      <c r="H32" s="66">
        <f>(IF(G32=-1,0,(IF(G32&gt;G$4,0,IF(G32&lt;G$3,1,((G$4-G32)/G$5))))))*100</f>
        <v>98.284213860823272</v>
      </c>
      <c r="I32" s="65">
        <v>6</v>
      </c>
      <c r="J32" s="66">
        <f>(IF(I32=-1,0,(IF(I32&gt;I$4,0,IF(I32&lt;I$3,1,((I$4-I32)/I$5))))))*100</f>
        <v>70.588235294117652</v>
      </c>
      <c r="K32" s="65">
        <v>9</v>
      </c>
      <c r="L32" s="66">
        <f>(IF(K32=-1,0,(IF(K32&gt;K$4,0,IF(K32&lt;K$3,1,((K$4-K32)/K$5))))))*100</f>
        <v>91.457286432160799</v>
      </c>
      <c r="M32" s="67">
        <v>3.4921294362067599</v>
      </c>
      <c r="N32" s="68">
        <f>(IF(M32=-1,0,(IF(M32&gt;M$4,0,IF(M32&lt;M$3,1,((M$4-M32)/M$5))))))*100</f>
        <v>98.253935281896617</v>
      </c>
      <c r="O32" s="67">
        <v>5.0464298211080196</v>
      </c>
      <c r="P32" s="66">
        <f>(IF(O32=-1,0,(IF(O32&gt;O$4,0,IF(O32&lt;O$3,1,((O$4-O32)/O$5))))))*100</f>
        <v>98.738392544722998</v>
      </c>
      <c r="Q32" s="68">
        <f>25%*P32+12.5%*D32+12.5%*F32+12.5%*H32+12.5%*J32+12.5%*L32+12.5%*N32</f>
        <v>90.62416946894092</v>
      </c>
      <c r="R32" s="78">
        <f>+Q32</f>
        <v>90.62416946894092</v>
      </c>
      <c r="S32" s="115">
        <f>+ROUND(Q32,1)</f>
        <v>90.6</v>
      </c>
      <c r="T32" s="69">
        <f>RANK(R32,R$13:R$224)</f>
        <v>65</v>
      </c>
      <c r="U32" s="70">
        <v>14</v>
      </c>
      <c r="V32" s="66">
        <f>(IF(U32=-1,0,(IF(U32&gt;U$4,0,IF(U32&lt;U$3,1,((U$4-U32)/U$5))))))*100</f>
        <v>64</v>
      </c>
      <c r="W32" s="70">
        <v>88</v>
      </c>
      <c r="X32" s="66">
        <f>(IF(W32=-1,0,(IF(W32&gt;W$4,0,IF(W32&lt;W$3,1,((W$4-W32)/W$5))))))*100</f>
        <v>82.132564841498549</v>
      </c>
      <c r="Y32" s="71">
        <v>4.7950166874204196</v>
      </c>
      <c r="Z32" s="68">
        <f>(IF(Y32=-1,0,(IF(Y32&gt;Y$4,0,IF(Y32&lt;Y$3,1,((Y$4-Y32)/Y$5))))))*100</f>
        <v>76.0249165628979</v>
      </c>
      <c r="AA32" s="70">
        <v>9</v>
      </c>
      <c r="AB32" s="66">
        <f>IF(AA32="No Practice", 0, AA32/15*100)</f>
        <v>60</v>
      </c>
      <c r="AC32" s="68">
        <f>AVERAGE(V32,X32,Z32,AB32)</f>
        <v>70.539370351099109</v>
      </c>
      <c r="AD32" s="68">
        <f>+AC32</f>
        <v>70.539370351099109</v>
      </c>
      <c r="AE32" s="115">
        <f>+ROUND(AC32,1)</f>
        <v>70.5</v>
      </c>
      <c r="AF32" s="72">
        <f>RANK(AD32,AD$13:AD$224)</f>
        <v>82</v>
      </c>
      <c r="AG32" s="70">
        <v>5</v>
      </c>
      <c r="AH32" s="66">
        <f>(IF(AG32=-1,0,(IF(AG32&gt;AG$4,0,IF(AG32&lt;AG$3,1,((AG$4-AG32)/AG$5))))))*100</f>
        <v>66.666666666666657</v>
      </c>
      <c r="AI32" s="70">
        <v>90</v>
      </c>
      <c r="AJ32" s="66">
        <f>(IF(AI32=-1,0,(IF(AI32&gt;AI$4,0,IF(AI32&lt;AI$3,1,((AI$4-AI32)/AI$5))))))*100</f>
        <v>68.695652173913047</v>
      </c>
      <c r="AK32" s="71">
        <v>11584.337000776401</v>
      </c>
      <c r="AL32" s="66">
        <f>(IF(AK32=-1,0,(IF(AK32&gt;AK$4,0,IF(AK32&lt;AK$3,1,((AK$4-AK32)/AK$5))))))*100</f>
        <v>0</v>
      </c>
      <c r="AM32" s="70">
        <v>0</v>
      </c>
      <c r="AN32" s="66">
        <f>+IF(AM32="No Practice",0,AM32/8)*100</f>
        <v>0</v>
      </c>
      <c r="AO32" s="74">
        <f>AVERAGE(AH32,AJ32,AL32,AN32)</f>
        <v>33.840579710144922</v>
      </c>
      <c r="AP32" s="68">
        <f>+AO32</f>
        <v>33.840579710144922</v>
      </c>
      <c r="AQ32" s="115">
        <f>+ROUND(AO32,1)</f>
        <v>33.799999999999997</v>
      </c>
      <c r="AR32" s="69">
        <f>RANK(AP32,AP$13:AP$224)</f>
        <v>178</v>
      </c>
      <c r="AS32" s="75">
        <v>4</v>
      </c>
      <c r="AT32" s="66">
        <f>(IF(AS32=-1,0,(IF(AS32&gt;AS$4,0,IF(AS32&lt;AS$3,1,((AS$4-AS32)/AS$5))))))*100</f>
        <v>75</v>
      </c>
      <c r="AU32" s="75">
        <v>120</v>
      </c>
      <c r="AV32" s="66">
        <f>(IF(AU32=-1,0,(IF(AU32&gt;AU$4,0,IF(AU32&lt;AU$3,1,((AU$4-AU32)/AU$5))))))*100</f>
        <v>43.062200956937801</v>
      </c>
      <c r="AW32" s="75">
        <v>3.4124352564404399</v>
      </c>
      <c r="AX32" s="68">
        <f>(IF(AW32=-1,0,(IF(AW32&gt;AW$4,0,IF(AW32&lt;AW$3,1,((AW$4-AW32)/AW$5))))))*100</f>
        <v>77.250431623730407</v>
      </c>
      <c r="AY32" s="75">
        <v>9</v>
      </c>
      <c r="AZ32" s="66">
        <f>+IF(AY32="No Practice",0,AY32/30)*100</f>
        <v>30</v>
      </c>
      <c r="BA32" s="76">
        <f>AVERAGE(AT32,AV32,AX32,AZ32)</f>
        <v>56.328158145167052</v>
      </c>
      <c r="BB32" s="68">
        <f>+BA32</f>
        <v>56.328158145167052</v>
      </c>
      <c r="BC32" s="115">
        <f>+ROUND(BA32,1)</f>
        <v>56.3</v>
      </c>
      <c r="BD32" s="69">
        <f>RANK(BB32,BB$13:BB$224)</f>
        <v>126</v>
      </c>
      <c r="BE32" s="73">
        <v>0</v>
      </c>
      <c r="BF32" s="73">
        <v>6</v>
      </c>
      <c r="BG32" s="77">
        <f>+SUM(BE32,BF32)</f>
        <v>6</v>
      </c>
      <c r="BH32" s="76">
        <f>(IF(BG32=-1,0,(IF(BG32&lt;BG$4,0,IF(BG32&gt;BG$3,1,((-BG$4+BG32)/BG$5))))))*100</f>
        <v>30</v>
      </c>
      <c r="BI32" s="119">
        <f>+BH32</f>
        <v>30</v>
      </c>
      <c r="BJ32" s="115">
        <f>ROUND(BH32,1)</f>
        <v>30</v>
      </c>
      <c r="BK32" s="69">
        <f>RANK(BI32,BI$13:BI$224)</f>
        <v>152</v>
      </c>
      <c r="BL32" s="73">
        <v>7</v>
      </c>
      <c r="BM32" s="68">
        <f>(IF(BL32=-1,0,(IF(BL32&lt;BL$4,0,IF(BL32&gt;BL$3,1,((-BL$4+BL32)/BL$5))))))*100</f>
        <v>70</v>
      </c>
      <c r="BN32" s="73">
        <v>1</v>
      </c>
      <c r="BO32" s="68">
        <f>(IF(BN32=-1,0,(IF(BN32&lt;BN$4,0,IF(BN32&gt;BN$3,1,((-BN$4+BN32)/BN$5))))))*100</f>
        <v>10</v>
      </c>
      <c r="BP32" s="73">
        <v>5</v>
      </c>
      <c r="BQ32" s="68">
        <f>(IF(BP32=-1,0,(IF(BP32&lt;BP$4,0,IF(BP32&gt;BP$3,1,((-BP$4+BP32)/BP$5))))))*100</f>
        <v>50</v>
      </c>
      <c r="BR32" s="73">
        <v>4</v>
      </c>
      <c r="BS32" s="78">
        <f>(IF(BR32=-1,0,(IF(BR32&lt;BR$4,0,IF(BR32&gt;BR$3,1,((-BR$4+BR32)/BR$5))))))*100</f>
        <v>66.666666666666657</v>
      </c>
      <c r="BT32" s="73">
        <v>2</v>
      </c>
      <c r="BU32" s="68">
        <f>(IF(BT32=-1,0,(IF(BT32&lt;BT$4,0,IF(BT32&gt;BT$3,1,((-BT$4+BT32)/BT$5))))))*100</f>
        <v>28.571428571428569</v>
      </c>
      <c r="BV32" s="73">
        <v>2</v>
      </c>
      <c r="BW32" s="66">
        <f>(IF(BV32=-1,0,(IF(BV32&lt;BV$4,0,IF(BV32&gt;BV$3,1,((-BV$4+BV32)/BV$5))))))*100</f>
        <v>28.571428571428569</v>
      </c>
      <c r="BX32" s="77">
        <f>+SUM(BN32,BL32,BP32,BR32,BT32,BV32)</f>
        <v>21</v>
      </c>
      <c r="BY32" s="80">
        <f>(IF(BX32=-1,0,(IF(BX32&lt;BX$4,0,IF(BX32&gt;BX$3,1,((-BX$4+BX32)/BX$5))))))*100</f>
        <v>42</v>
      </c>
      <c r="BZ32" s="78">
        <f>+BY32</f>
        <v>42</v>
      </c>
      <c r="CA32" s="115">
        <f>+ROUND(BY32,1)</f>
        <v>42</v>
      </c>
      <c r="CB32" s="72">
        <f>RANK(BZ32,BZ$13:BZ$224)</f>
        <v>120</v>
      </c>
      <c r="CC32" s="73">
        <v>54</v>
      </c>
      <c r="CD32" s="68">
        <f>(IF(CC32=-1,0,(IF(CC32&gt;CC$4,0,IF(CC32&lt;CC$3,1,((CC$4-CC32)/CC$5))))))*100</f>
        <v>15</v>
      </c>
      <c r="CE32" s="73">
        <v>270</v>
      </c>
      <c r="CF32" s="66">
        <f>(IF(CE32=-1,0,(IF(CE32&gt;CE$4,0,IF(CE32&lt;CE$3,1,((CE$4-CE32)/CE$5))))))*100</f>
        <v>65.842349304482227</v>
      </c>
      <c r="CG32" s="73">
        <v>48.938001860702798</v>
      </c>
      <c r="CH32" s="66">
        <f>(IF(CG32=-1,0,(IF(CG32&gt;CG$4,0,IF(CG32&lt;CG$3,1,((CG$4-CG32)/CG$5)^$CH$3)))))*100</f>
        <v>66.946284517220604</v>
      </c>
      <c r="CI32" s="73" t="s">
        <v>1975</v>
      </c>
      <c r="CJ32" s="78">
        <f>IF(CI32="NO VAT","No VAT",(IF(CI32="NO REFUND",0,(IF(CI32&gt;CI$5,0,IF(CI32&lt;CI$3,1,((CI$5-CI32)/CI$5))))))*100)</f>
        <v>0</v>
      </c>
      <c r="CK32" s="73" t="s">
        <v>1975</v>
      </c>
      <c r="CL32" s="68">
        <f>IF(CK32="NO VAT","No VAT",(IF(CK32="NO REFUND",0,(IF(CK32&gt;CK$4,0,IF(CK32&lt;CK$3,1,((CK$4-CK32)/CK$5))))))*100)</f>
        <v>0</v>
      </c>
      <c r="CM32" s="73">
        <v>3</v>
      </c>
      <c r="CN32" s="68">
        <f>IF(CM32="NO CIT","No CIT",IF(CM32&gt;CM$4,0,IF(CM32&lt;CM$3,1,((CM$4-CM32)/CM$5)))*100)</f>
        <v>97.247706422018354</v>
      </c>
      <c r="CO32" s="73">
        <v>0</v>
      </c>
      <c r="CP32" s="66">
        <f>IF(CO32="NO CIT","No CIT",IF(CO32&gt;CO$4,0,IF(CO32&lt;CO$3,1,((CO$5-CO32)/CO$5)))*100)</f>
        <v>100</v>
      </c>
      <c r="CQ32" s="157">
        <f>IF(OR(ISNUMBER(CJ32),ISNUMBER(CL32),ISNUMBER(CN32),ISNUMBER(CP32)),AVERAGE(CJ32,CL32,CN32,CP32),"")</f>
        <v>49.311926605504588</v>
      </c>
      <c r="CR32" s="128">
        <f>AVERAGE(CD32,CF32,CH32,CQ32)</f>
        <v>49.275140106801857</v>
      </c>
      <c r="CS32" s="78">
        <f>+CR32</f>
        <v>49.275140106801857</v>
      </c>
      <c r="CT32" s="115">
        <f>ROUND(CR32,1)</f>
        <v>49.3</v>
      </c>
      <c r="CU32" s="69">
        <f>RANK(CS32,CS$13:CS$224)</f>
        <v>171</v>
      </c>
      <c r="CV32" s="73">
        <v>78</v>
      </c>
      <c r="CW32" s="68">
        <f>(IF(CV32=-1,0,(IF(CV32&gt;CV$4,0,IF(CV32&lt;CV$3,1,((CV$4-CV32)/CV$5))))))*100</f>
        <v>51.572327044025158</v>
      </c>
      <c r="CX32" s="73">
        <v>48</v>
      </c>
      <c r="CY32" s="68">
        <f>(IF(CX32=-1,0,(IF(CX32&gt;CX$4,0,IF(CX32&lt;CX$3,1,((CX$4-CX32)/CX$5))))))*100</f>
        <v>72.189349112426044</v>
      </c>
      <c r="CZ32" s="73">
        <v>354.33333333333297</v>
      </c>
      <c r="DA32" s="68">
        <f>(IF(CZ32=-1,0,(IF(CZ32&gt;CZ$4,0,IF(CZ32&lt;CZ$3,1,((CZ$4-CZ32)/CZ$5))))))*100</f>
        <v>66.572327044025187</v>
      </c>
      <c r="DB32" s="73">
        <v>80</v>
      </c>
      <c r="DC32" s="68">
        <f>(IF(DB32=-1,0,(IF(DB32&gt;DB$4,0,IF(DB32&lt;DB$3,1,((DB$4-DB32)/DB$5))))))*100</f>
        <v>80</v>
      </c>
      <c r="DD32" s="73">
        <v>82</v>
      </c>
      <c r="DE32" s="68">
        <f>(IF(DD32=-1,0,(IF(DD32&gt;DD$4,0,IF(DD32&lt;DD$3,1,((DD$4-DD32)/DD$5))))))*100</f>
        <v>70.967741935483872</v>
      </c>
      <c r="DF32" s="73">
        <v>58.6666666666667</v>
      </c>
      <c r="DG32" s="68">
        <f>(IF(DF32=-1,0,(IF(DF32&gt;DF$4,0,IF(DF32&lt;DF$3,1,((DF$4-DF32)/DF$5))))))*100</f>
        <v>75.871687587168751</v>
      </c>
      <c r="DH32" s="73">
        <v>599.111111111112</v>
      </c>
      <c r="DI32" s="68">
        <f>(IF(DH32=-1,0,(IF(DH32&gt;DH$4,0,IF(DH32&lt;DH$3,1,((DH$4-DH32)/DH$5))))))*100</f>
        <v>50.074074074074005</v>
      </c>
      <c r="DJ32" s="73">
        <v>110</v>
      </c>
      <c r="DK32" s="66">
        <f>(IF(DJ32=-1,0,(IF(DJ32&gt;DJ$4,0,IF(DJ32&lt;DJ$3,1,((DJ$4-DJ32)/DJ$5))))))*100</f>
        <v>84.285714285714292</v>
      </c>
      <c r="DL32" s="78">
        <f>AVERAGE(CW32,CY32,DA32,DC32,DE32,DG32,DI32,DK32)</f>
        <v>68.941652635364662</v>
      </c>
      <c r="DM32" s="78">
        <f>+DL32</f>
        <v>68.941652635364662</v>
      </c>
      <c r="DN32" s="115">
        <f>ROUND(DL32,1)</f>
        <v>68.900000000000006</v>
      </c>
      <c r="DO32" s="69">
        <f>RANK(DM32,DM$13:DM$224)</f>
        <v>110</v>
      </c>
      <c r="DP32" s="67">
        <v>595</v>
      </c>
      <c r="DQ32" s="66">
        <f>(IF(DP32=-1,0,(IF(DP32&gt;DP$4,0,IF(DP32&lt;DP$3,1,((DP$4-DP32)/DP$5))))))*100</f>
        <v>61.065573770491795</v>
      </c>
      <c r="DR32" s="67">
        <v>64.7</v>
      </c>
      <c r="DS32" s="66">
        <f>(IF(DR32=-1,0,(IF(DR32&gt;DR$4,0,IF(DR32&lt;DR$3,1,((DR$4-DR32)/DR$5))))))*100</f>
        <v>27.334083239595046</v>
      </c>
      <c r="DT32" s="67">
        <v>6.5</v>
      </c>
      <c r="DU32" s="66">
        <f>DT32/18*100</f>
        <v>36.111111111111107</v>
      </c>
      <c r="DV32" s="78">
        <f>AVERAGE(DU32,DQ32,DS32)</f>
        <v>41.503589373732652</v>
      </c>
      <c r="DW32" s="78">
        <f>+DV32</f>
        <v>41.503589373732652</v>
      </c>
      <c r="DX32" s="115">
        <f>ROUND(DV32,1)</f>
        <v>41.5</v>
      </c>
      <c r="DY32" s="69">
        <f>RANK(DW32,DW$13:DW$224)</f>
        <v>162</v>
      </c>
      <c r="DZ32" s="67">
        <v>23.898998292406599</v>
      </c>
      <c r="EA32" s="68">
        <f>(IF(DZ32=-1,0,(IF(DZ32&lt;DZ$4,0,IF(DZ32&gt;DZ$3,1,((-DZ$4+DZ32)/DZ$5))))))*100</f>
        <v>25.725509464377396</v>
      </c>
      <c r="EB32" s="67">
        <v>9</v>
      </c>
      <c r="EC32" s="66">
        <f>(IF(EB32=-1,0,(IF(EB32&lt;EB$4,0,IF(EB32&gt;EB$3,1,((-EB$4+EB32)/EB$5))))))*100</f>
        <v>56.25</v>
      </c>
      <c r="ED32" s="68">
        <f>AVERAGE(EA32,EC32)</f>
        <v>40.987754732188698</v>
      </c>
      <c r="EE32" s="78">
        <f>+ED32</f>
        <v>40.987754732188698</v>
      </c>
      <c r="EF32" s="115">
        <f>ROUND(ED32,1)</f>
        <v>41</v>
      </c>
      <c r="EG32" s="69">
        <f>RANK(EE32,EE$13:EE$224)</f>
        <v>108</v>
      </c>
      <c r="EH32" s="81"/>
      <c r="EI32" s="81"/>
      <c r="EJ32" s="81"/>
      <c r="EK32" s="83">
        <f>RANK(EN32,EN$13:EN$224)</f>
        <v>149</v>
      </c>
      <c r="EL32" s="134">
        <f>ROUND(EM32,1)</f>
        <v>52.4</v>
      </c>
      <c r="EM32" s="158">
        <f>AVERAGE(Q32,AC32,BA32,BH32,BY32,CR32,DL32,DV32,ED32,AO32)</f>
        <v>52.404041452343996</v>
      </c>
      <c r="EN32" s="139">
        <f>AVERAGE(Q32,AC32,BA32,BH32,BY32,CR32,DL32,DV32,ED32,AO32)</f>
        <v>52.404041452343996</v>
      </c>
      <c r="EO32" s="84"/>
      <c r="EP32" s="85"/>
      <c r="EQ32" s="46"/>
    </row>
    <row r="33" spans="1:149" ht="14.45" customHeight="1" x14ac:dyDescent="0.25">
      <c r="A33" s="64" t="s">
        <v>46</v>
      </c>
      <c r="B33" s="156" t="str">
        <f>INDEX('Economy Names'!$A$2:$H$213,'Economy Names'!L22,'Economy Names'!$K$1)</f>
        <v>Bhutan</v>
      </c>
      <c r="C33" s="65">
        <v>8</v>
      </c>
      <c r="D33" s="66">
        <f>(IF(C33=-1,0,(IF(C33&gt;C$4,0,IF(C33&lt;C$3,1,((C$4-C33)/C$5))))))*100</f>
        <v>58.82352941176471</v>
      </c>
      <c r="E33" s="65">
        <v>12</v>
      </c>
      <c r="F33" s="66">
        <f>(IF(E33=-1,0,(IF(E33&gt;E$4,0,IF(E33&lt;E$3,1,((E$4-E33)/E$5))))))*100</f>
        <v>88.442211055276388</v>
      </c>
      <c r="G33" s="67">
        <v>3.6915898326516499</v>
      </c>
      <c r="H33" s="66">
        <f>(IF(G33=-1,0,(IF(G33&gt;G$4,0,IF(G33&lt;G$3,1,((G$4-G33)/G$5))))))*100</f>
        <v>98.154205083674171</v>
      </c>
      <c r="I33" s="65">
        <v>8</v>
      </c>
      <c r="J33" s="66">
        <f>(IF(I33=-1,0,(IF(I33&gt;I$4,0,IF(I33&lt;I$3,1,((I$4-I33)/I$5))))))*100</f>
        <v>58.82352941176471</v>
      </c>
      <c r="K33" s="65">
        <v>12</v>
      </c>
      <c r="L33" s="66">
        <f>(IF(K33=-1,0,(IF(K33&gt;K$4,0,IF(K33&lt;K$3,1,((K$4-K33)/K$5))))))*100</f>
        <v>88.442211055276388</v>
      </c>
      <c r="M33" s="67">
        <v>3.6915898326516499</v>
      </c>
      <c r="N33" s="68">
        <f>(IF(M33=-1,0,(IF(M33&gt;M$4,0,IF(M33&lt;M$3,1,((M$4-M33)/M$5))))))*100</f>
        <v>98.154205083674171</v>
      </c>
      <c r="O33" s="67">
        <v>0</v>
      </c>
      <c r="P33" s="66">
        <f>(IF(O33=-1,0,(IF(O33&gt;O$4,0,IF(O33&lt;O$3,1,((O$4-O33)/O$5))))))*100</f>
        <v>100</v>
      </c>
      <c r="Q33" s="68">
        <f>25%*P33+12.5%*D33+12.5%*F33+12.5%*H33+12.5%*J33+12.5%*L33+12.5%*N33</f>
        <v>86.354986387678807</v>
      </c>
      <c r="R33" s="78">
        <f>+Q33</f>
        <v>86.354986387678807</v>
      </c>
      <c r="S33" s="115">
        <f>+ROUND(Q33,1)</f>
        <v>86.4</v>
      </c>
      <c r="T33" s="69">
        <f>RANK(R33,R$13:R$224)</f>
        <v>103</v>
      </c>
      <c r="U33" s="70">
        <v>21</v>
      </c>
      <c r="V33" s="66">
        <f>(IF(U33=-1,0,(IF(U33&gt;U$4,0,IF(U33&lt;U$3,1,((U$4-U33)/U$5))))))*100</f>
        <v>36</v>
      </c>
      <c r="W33" s="70">
        <v>150</v>
      </c>
      <c r="X33" s="66">
        <f>(IF(W33=-1,0,(IF(W33&gt;W$4,0,IF(W33&lt;W$3,1,((W$4-W33)/W$5))))))*100</f>
        <v>64.265129682997113</v>
      </c>
      <c r="Y33" s="71">
        <v>0.90417148064657005</v>
      </c>
      <c r="Z33" s="68">
        <f>(IF(Y33=-1,0,(IF(Y33&gt;Y$4,0,IF(Y33&lt;Y$3,1,((Y$4-Y33)/Y$5))))))*100</f>
        <v>95.479142596767147</v>
      </c>
      <c r="AA33" s="70">
        <v>12</v>
      </c>
      <c r="AB33" s="66">
        <f>IF(AA33="No Practice", 0, AA33/15*100)</f>
        <v>80</v>
      </c>
      <c r="AC33" s="68">
        <f>AVERAGE(V33,X33,Z33,AB33)</f>
        <v>68.936068069941058</v>
      </c>
      <c r="AD33" s="68">
        <f>+AC33</f>
        <v>68.936068069941058</v>
      </c>
      <c r="AE33" s="115">
        <f>+ROUND(AC33,1)</f>
        <v>68.900000000000006</v>
      </c>
      <c r="AF33" s="72">
        <f>RANK(AD33,AD$13:AD$224)</f>
        <v>91</v>
      </c>
      <c r="AG33" s="70">
        <v>4</v>
      </c>
      <c r="AH33" s="66">
        <f>(IF(AG33=-1,0,(IF(AG33&gt;AG$4,0,IF(AG33&lt;AG$3,1,((AG$4-AG33)/AG$5))))))*100</f>
        <v>83.333333333333343</v>
      </c>
      <c r="AI33" s="70">
        <v>61</v>
      </c>
      <c r="AJ33" s="66">
        <f>(IF(AI33=-1,0,(IF(AI33&gt;AI$4,0,IF(AI33&lt;AI$3,1,((AI$4-AI33)/AI$5))))))*100</f>
        <v>81.304347826086953</v>
      </c>
      <c r="AK33" s="71">
        <v>381.58262448374302</v>
      </c>
      <c r="AL33" s="66">
        <f>(IF(AK33=-1,0,(IF(AK33&gt;AK$4,0,IF(AK33&lt;AK$3,1,((AK$4-AK33)/AK$5))))))*100</f>
        <v>95.28910340143527</v>
      </c>
      <c r="AM33" s="70">
        <v>4</v>
      </c>
      <c r="AN33" s="66">
        <f>+IF(AM33="No Practice",0,AM33/8)*100</f>
        <v>50</v>
      </c>
      <c r="AO33" s="74">
        <f>AVERAGE(AH33,AJ33,AL33,AN33)</f>
        <v>77.481696140213899</v>
      </c>
      <c r="AP33" s="68">
        <f>+AO33</f>
        <v>77.481696140213899</v>
      </c>
      <c r="AQ33" s="115">
        <f>+ROUND(AO33,1)</f>
        <v>77.5</v>
      </c>
      <c r="AR33" s="69">
        <f>RANK(AP33,AP$13:AP$224)</f>
        <v>78</v>
      </c>
      <c r="AS33" s="75">
        <v>3</v>
      </c>
      <c r="AT33" s="66">
        <f>(IF(AS33=-1,0,(IF(AS33&gt;AS$4,0,IF(AS33&lt;AS$3,1,((AS$4-AS33)/AS$5))))))*100</f>
        <v>83.333333333333343</v>
      </c>
      <c r="AU33" s="75">
        <v>77</v>
      </c>
      <c r="AV33" s="66">
        <f>(IF(AU33=-1,0,(IF(AU33&gt;AU$4,0,IF(AU33&lt;AU$3,1,((AU$4-AU33)/AU$5))))))*100</f>
        <v>63.636363636363633</v>
      </c>
      <c r="AW33" s="75">
        <v>5.0113587379466003</v>
      </c>
      <c r="AX33" s="68">
        <f>(IF(AW33=-1,0,(IF(AW33&gt;AW$4,0,IF(AW33&lt;AW$3,1,((AW$4-AW33)/AW$5))))))*100</f>
        <v>66.590941747022654</v>
      </c>
      <c r="AY33" s="75">
        <v>23</v>
      </c>
      <c r="AZ33" s="66">
        <f>+IF(AY33="No Practice",0,AY33/30)*100</f>
        <v>76.666666666666671</v>
      </c>
      <c r="BA33" s="76">
        <f>AVERAGE(AT33,AV33,AX33,AZ33)</f>
        <v>72.556826345846574</v>
      </c>
      <c r="BB33" s="68">
        <f>+BA33</f>
        <v>72.556826345846574</v>
      </c>
      <c r="BC33" s="115">
        <f>+ROUND(BA33,1)</f>
        <v>72.599999999999994</v>
      </c>
      <c r="BD33" s="69">
        <f>RANK(BB33,BB$13:BB$224)</f>
        <v>53</v>
      </c>
      <c r="BE33" s="73">
        <v>7</v>
      </c>
      <c r="BF33" s="73">
        <v>4</v>
      </c>
      <c r="BG33" s="77">
        <f>+SUM(BE33,BF33)</f>
        <v>11</v>
      </c>
      <c r="BH33" s="76">
        <f>(IF(BG33=-1,0,(IF(BG33&lt;BG$4,0,IF(BG33&gt;BG$3,1,((-BG$4+BG33)/BG$5))))))*100</f>
        <v>55.000000000000007</v>
      </c>
      <c r="BI33" s="119">
        <f>+BH33</f>
        <v>55.000000000000007</v>
      </c>
      <c r="BJ33" s="115">
        <f>ROUND(BH33,1)</f>
        <v>55</v>
      </c>
      <c r="BK33" s="69">
        <f>RANK(BI33,BI$13:BI$224)</f>
        <v>94</v>
      </c>
      <c r="BL33" s="73">
        <v>4</v>
      </c>
      <c r="BM33" s="68">
        <f>(IF(BL33=-1,0,(IF(BL33&lt;BL$4,0,IF(BL33&gt;BL$3,1,((-BL$4+BL33)/BL$5))))))*100</f>
        <v>40</v>
      </c>
      <c r="BN33" s="73">
        <v>4</v>
      </c>
      <c r="BO33" s="68">
        <f>(IF(BN33=-1,0,(IF(BN33&lt;BN$4,0,IF(BN33&gt;BN$3,1,((-BN$4+BN33)/BN$5))))))*100</f>
        <v>40</v>
      </c>
      <c r="BP33" s="73">
        <v>6</v>
      </c>
      <c r="BQ33" s="68">
        <f>(IF(BP33=-1,0,(IF(BP33&lt;BP$4,0,IF(BP33&gt;BP$3,1,((-BP$4+BP33)/BP$5))))))*100</f>
        <v>60</v>
      </c>
      <c r="BR33" s="73">
        <v>3</v>
      </c>
      <c r="BS33" s="78">
        <f>(IF(BR33=-1,0,(IF(BR33&lt;BR$4,0,IF(BR33&gt;BR$3,1,((-BR$4+BR33)/BR$5))))))*100</f>
        <v>50</v>
      </c>
      <c r="BT33" s="73">
        <v>3</v>
      </c>
      <c r="BU33" s="68">
        <f>(IF(BT33=-1,0,(IF(BT33&lt;BT$4,0,IF(BT33&gt;BT$3,1,((-BT$4+BT33)/BT$5))))))*100</f>
        <v>42.857142857142854</v>
      </c>
      <c r="BV33" s="73">
        <v>3</v>
      </c>
      <c r="BW33" s="66">
        <f>(IF(BV33=-1,0,(IF(BV33&lt;BV$4,0,IF(BV33&gt;BV$3,1,((-BV$4+BV33)/BV$5))))))*100</f>
        <v>42.857142857142854</v>
      </c>
      <c r="BX33" s="77">
        <f>+SUM(BN33,BL33,BP33,BR33,BT33,BV33)</f>
        <v>23</v>
      </c>
      <c r="BY33" s="80">
        <f>(IF(BX33=-1,0,(IF(BX33&lt;BX$4,0,IF(BX33&gt;BX$3,1,((-BX$4+BX33)/BX$5))))))*100</f>
        <v>46</v>
      </c>
      <c r="BZ33" s="78">
        <f>+BY33</f>
        <v>46</v>
      </c>
      <c r="CA33" s="115">
        <f>+ROUND(BY33,1)</f>
        <v>46</v>
      </c>
      <c r="CB33" s="72">
        <f>RANK(BZ33,BZ$13:BZ$224)</f>
        <v>111</v>
      </c>
      <c r="CC33" s="73">
        <v>18</v>
      </c>
      <c r="CD33" s="68">
        <f>(IF(CC33=-1,0,(IF(CC33&gt;CC$4,0,IF(CC33&lt;CC$3,1,((CC$4-CC33)/CC$5))))))*100</f>
        <v>75</v>
      </c>
      <c r="CE33" s="73">
        <v>52</v>
      </c>
      <c r="CF33" s="66">
        <f>(IF(CE33=-1,0,(IF(CE33&gt;CE$4,0,IF(CE33&lt;CE$3,1,((CE$4-CE33)/CE$5))))))*100</f>
        <v>99.536321483771246</v>
      </c>
      <c r="CG33" s="73">
        <v>35.295487521866001</v>
      </c>
      <c r="CH33" s="66">
        <f>(IF(CG33=-1,0,(IF(CG33&gt;CG$4,0,IF(CG33&lt;CG$3,1,((CG$4-CG33)/CG$5)^$CH$3)))))*100</f>
        <v>87.0788148097526</v>
      </c>
      <c r="CI33" s="73" t="s">
        <v>1976</v>
      </c>
      <c r="CJ33" s="78" t="str">
        <f>IF(CI33="NO VAT","No VAT",(IF(CI33="NO REFUND",0,(IF(CI33&gt;CI$5,0,IF(CI33&lt;CI$3,1,((CI$5-CI33)/CI$5))))))*100)</f>
        <v>No VAT</v>
      </c>
      <c r="CK33" s="73" t="s">
        <v>1976</v>
      </c>
      <c r="CL33" s="68" t="str">
        <f>IF(CK33="NO VAT","No VAT",(IF(CK33="NO REFUND",0,(IF(CK33&gt;CK$4,0,IF(CK33&lt;CK$3,1,((CK$4-CK33)/CK$5))))))*100)</f>
        <v>No VAT</v>
      </c>
      <c r="CM33" s="73">
        <v>3.5</v>
      </c>
      <c r="CN33" s="68">
        <f>IF(CM33="NO CIT","No CIT",IF(CM33&gt;CM$4,0,IF(CM33&lt;CM$3,1,((CM$4-CM33)/CM$5)))*100)</f>
        <v>96.330275229357795</v>
      </c>
      <c r="CO33" s="73">
        <v>2</v>
      </c>
      <c r="CP33" s="66">
        <f>IF(CO33="NO CIT","No CIT",IF(CO33&gt;CO$4,0,IF(CO33&lt;CO$3,1,((CO$5-CO33)/CO$5)))*100)</f>
        <v>93.75</v>
      </c>
      <c r="CQ33" s="157">
        <f>IF(OR(ISNUMBER(CJ33),ISNUMBER(CL33),ISNUMBER(CN33),ISNUMBER(CP33)),AVERAGE(CJ33,CL33,CN33,CP33),"")</f>
        <v>95.040137614678898</v>
      </c>
      <c r="CR33" s="128">
        <f>AVERAGE(CD33,CF33,CH33,CQ33)</f>
        <v>89.163818477050683</v>
      </c>
      <c r="CS33" s="78">
        <f>+CR33</f>
        <v>89.163818477050683</v>
      </c>
      <c r="CT33" s="115">
        <f>ROUND(CR33,1)</f>
        <v>89.2</v>
      </c>
      <c r="CU33" s="69">
        <f>RANK(CS33,CS$13:CS$224)</f>
        <v>15</v>
      </c>
      <c r="CV33" s="73">
        <v>5</v>
      </c>
      <c r="CW33" s="68">
        <f>(IF(CV33=-1,0,(IF(CV33&gt;CV$4,0,IF(CV33&lt;CV$3,1,((CV$4-CV33)/CV$5))))))*100</f>
        <v>97.484276729559753</v>
      </c>
      <c r="CX33" s="73">
        <v>9</v>
      </c>
      <c r="CY33" s="68">
        <f>(IF(CX33=-1,0,(IF(CX33&gt;CX$4,0,IF(CX33&lt;CX$3,1,((CX$4-CX33)/CX$5))))))*100</f>
        <v>95.26627218934911</v>
      </c>
      <c r="CZ33" s="73">
        <v>59.1666666666667</v>
      </c>
      <c r="DA33" s="68">
        <f>(IF(CZ33=-1,0,(IF(CZ33&gt;CZ$4,0,IF(CZ33&lt;CZ$3,1,((CZ$4-CZ33)/CZ$5))))))*100</f>
        <v>94.418238993710673</v>
      </c>
      <c r="DB33" s="73">
        <v>50</v>
      </c>
      <c r="DC33" s="68">
        <f>(IF(DB33=-1,0,(IF(DB33&gt;DB$4,0,IF(DB33&lt;DB$3,1,((DB$4-DB33)/DB$5))))))*100</f>
        <v>87.5</v>
      </c>
      <c r="DD33" s="73">
        <v>5</v>
      </c>
      <c r="DE33" s="68">
        <f>(IF(DD33=-1,0,(IF(DD33&gt;DD$4,0,IF(DD33&lt;DD$3,1,((DD$4-DD33)/DD$5))))))*100</f>
        <v>98.56630824372759</v>
      </c>
      <c r="DF33" s="73">
        <v>8</v>
      </c>
      <c r="DG33" s="68">
        <f>(IF(DF33=-1,0,(IF(DF33&gt;DF$4,0,IF(DF33&lt;DF$3,1,((DF$4-DF33)/DF$5))))))*100</f>
        <v>97.071129707112974</v>
      </c>
      <c r="DH33" s="73">
        <v>110.111111111111</v>
      </c>
      <c r="DI33" s="68">
        <f>(IF(DH33=-1,0,(IF(DH33&gt;DH$4,0,IF(DH33&lt;DH$3,1,((DH$4-DH33)/DH$5))))))*100</f>
        <v>90.824074074074076</v>
      </c>
      <c r="DJ33" s="73">
        <v>50</v>
      </c>
      <c r="DK33" s="66">
        <f>(IF(DJ33=-1,0,(IF(DJ33&gt;DJ$4,0,IF(DJ33&lt;DJ$3,1,((DJ$4-DJ33)/DJ$5))))))*100</f>
        <v>92.857142857142861</v>
      </c>
      <c r="DL33" s="78">
        <f>AVERAGE(CW33,CY33,DA33,DC33,DE33,DG33,DI33,DK33)</f>
        <v>94.248430349334626</v>
      </c>
      <c r="DM33" s="78">
        <f>+DL33</f>
        <v>94.248430349334626</v>
      </c>
      <c r="DN33" s="115">
        <f>ROUND(DL33,1)</f>
        <v>94.2</v>
      </c>
      <c r="DO33" s="69">
        <f>RANK(DM33,DM$13:DM$224)</f>
        <v>30</v>
      </c>
      <c r="DP33" s="67">
        <v>225</v>
      </c>
      <c r="DQ33" s="66">
        <f>(IF(DP33=-1,0,(IF(DP33&gt;DP$4,0,IF(DP33&lt;DP$3,1,((DP$4-DP33)/DP$5))))))*100</f>
        <v>91.393442622950815</v>
      </c>
      <c r="DR33" s="67">
        <v>23.1</v>
      </c>
      <c r="DS33" s="66">
        <f>(IF(DR33=-1,0,(IF(DR33&gt;DR$4,0,IF(DR33&lt;DR$3,1,((DR$4-DR33)/DR$5))))))*100</f>
        <v>74.128233970753655</v>
      </c>
      <c r="DT33" s="67">
        <v>8</v>
      </c>
      <c r="DU33" s="66">
        <f>DT33/18*100</f>
        <v>44.444444444444443</v>
      </c>
      <c r="DV33" s="78">
        <f>AVERAGE(DU33,DQ33,DS33)</f>
        <v>69.988707012716304</v>
      </c>
      <c r="DW33" s="78">
        <f>+DV33</f>
        <v>69.988707012716304</v>
      </c>
      <c r="DX33" s="115">
        <f>ROUND(DV33,1)</f>
        <v>70</v>
      </c>
      <c r="DY33" s="69">
        <f>RANK(DW33,DW$13:DW$224)</f>
        <v>29</v>
      </c>
      <c r="DZ33" s="67">
        <v>0</v>
      </c>
      <c r="EA33" s="68">
        <f>(IF(DZ33=-1,0,(IF(DZ33&lt;DZ$4,0,IF(DZ33&gt;DZ$3,1,((-DZ$4+DZ33)/DZ$5))))))*100</f>
        <v>0</v>
      </c>
      <c r="EB33" s="67">
        <v>0</v>
      </c>
      <c r="EC33" s="66">
        <f>(IF(EB33=-1,0,(IF(EB33&lt;EB$4,0,IF(EB33&gt;EB$3,1,((-EB$4+EB33)/EB$5))))))*100</f>
        <v>0</v>
      </c>
      <c r="ED33" s="68">
        <f>AVERAGE(EA33,EC33)</f>
        <v>0</v>
      </c>
      <c r="EE33" s="78">
        <f>+ED33</f>
        <v>0</v>
      </c>
      <c r="EF33" s="115">
        <f>ROUND(ED33,1)</f>
        <v>0</v>
      </c>
      <c r="EG33" s="69">
        <f>RANK(EE33,EE$13:EE$224)</f>
        <v>168</v>
      </c>
      <c r="EH33" s="81"/>
      <c r="EI33" s="81"/>
      <c r="EJ33" s="81"/>
      <c r="EK33" s="83">
        <f>RANK(EN33,EN$13:EN$224)</f>
        <v>89</v>
      </c>
      <c r="EL33" s="134">
        <f>ROUND(EM33,1)</f>
        <v>66</v>
      </c>
      <c r="EM33" s="158">
        <f>AVERAGE(Q33,AC33,BA33,BH33,BY33,CR33,DL33,DV33,ED33,AO33)</f>
        <v>65.973053278278186</v>
      </c>
      <c r="EN33" s="139">
        <f>AVERAGE(Q33,AC33,BA33,BH33,BY33,CR33,DL33,DV33,ED33,AO33)</f>
        <v>65.973053278278186</v>
      </c>
      <c r="EO33" s="84"/>
      <c r="EP33" s="85"/>
      <c r="EQ33" s="46"/>
    </row>
    <row r="34" spans="1:149" ht="14.45" customHeight="1" x14ac:dyDescent="0.25">
      <c r="A34" s="64" t="s">
        <v>47</v>
      </c>
      <c r="B34" s="156" t="str">
        <f>INDEX('Economy Names'!$A$2:$H$213,'Economy Names'!L23,'Economy Names'!$K$1)</f>
        <v>Bolivia</v>
      </c>
      <c r="C34" s="65">
        <v>12</v>
      </c>
      <c r="D34" s="66">
        <f>(IF(C34=-1,0,(IF(C34&gt;C$4,0,IF(C34&lt;C$3,1,((C$4-C34)/C$5))))))*100</f>
        <v>35.294117647058826</v>
      </c>
      <c r="E34" s="65">
        <v>39.5</v>
      </c>
      <c r="F34" s="66">
        <f>(IF(E34=-1,0,(IF(E34&gt;E$4,0,IF(E34&lt;E$3,1,((E$4-E34)/E$5))))))*100</f>
        <v>60.804020100502512</v>
      </c>
      <c r="G34" s="67">
        <v>37.283232758078398</v>
      </c>
      <c r="H34" s="66">
        <f>(IF(G34=-1,0,(IF(G34&gt;G$4,0,IF(G34&lt;G$3,1,((G$4-G34)/G$5))))))*100</f>
        <v>81.358383620960808</v>
      </c>
      <c r="I34" s="65">
        <v>12</v>
      </c>
      <c r="J34" s="66">
        <f>(IF(I34=-1,0,(IF(I34&gt;I$4,0,IF(I34&lt;I$3,1,((I$4-I34)/I$5))))))*100</f>
        <v>35.294117647058826</v>
      </c>
      <c r="K34" s="65">
        <v>39.5</v>
      </c>
      <c r="L34" s="66">
        <f>(IF(K34=-1,0,(IF(K34&gt;K$4,0,IF(K34&lt;K$3,1,((K$4-K34)/K$5))))))*100</f>
        <v>60.804020100502512</v>
      </c>
      <c r="M34" s="67">
        <v>37.283232758078398</v>
      </c>
      <c r="N34" s="68">
        <f>(IF(M34=-1,0,(IF(M34&gt;M$4,0,IF(M34&lt;M$3,1,((M$4-M34)/M$5))))))*100</f>
        <v>81.358383620960808</v>
      </c>
      <c r="O34" s="67">
        <v>2.08874332E-6</v>
      </c>
      <c r="P34" s="66">
        <f>(IF(O34=-1,0,(IF(O34&gt;O$4,0,IF(O34&lt;O$3,1,((O$4-O34)/O$5))))))*100</f>
        <v>99.999999477814171</v>
      </c>
      <c r="Q34" s="68">
        <f>25%*P34+12.5%*D34+12.5%*F34+12.5%*H34+12.5%*J34+12.5%*L34+12.5%*N34</f>
        <v>69.364130211584069</v>
      </c>
      <c r="R34" s="78">
        <f>+Q34</f>
        <v>69.364130211584069</v>
      </c>
      <c r="S34" s="115">
        <f>+ROUND(Q34,1)</f>
        <v>69.400000000000006</v>
      </c>
      <c r="T34" s="69">
        <f>RANK(R34,R$13:R$224)</f>
        <v>175</v>
      </c>
      <c r="U34" s="70">
        <v>15</v>
      </c>
      <c r="V34" s="66">
        <f>(IF(U34=-1,0,(IF(U34&gt;U$4,0,IF(U34&lt;U$3,1,((U$4-U34)/U$5))))))*100</f>
        <v>60</v>
      </c>
      <c r="W34" s="70">
        <v>235</v>
      </c>
      <c r="X34" s="66">
        <f>(IF(W34=-1,0,(IF(W34&gt;W$4,0,IF(W34&lt;W$3,1,((W$4-W34)/W$5))))))*100</f>
        <v>39.769452449567723</v>
      </c>
      <c r="Y34" s="71">
        <v>1.256788834647</v>
      </c>
      <c r="Z34" s="68">
        <f>(IF(Y34=-1,0,(IF(Y34&gt;Y$4,0,IF(Y34&lt;Y$3,1,((Y$4-Y34)/Y$5))))))*100</f>
        <v>93.716055826765</v>
      </c>
      <c r="AA34" s="70">
        <v>7</v>
      </c>
      <c r="AB34" s="66">
        <f>IF(AA34="No Practice", 0, AA34/15*100)</f>
        <v>46.666666666666664</v>
      </c>
      <c r="AC34" s="68">
        <f>AVERAGE(V34,X34,Z34,AB34)</f>
        <v>60.038043735749845</v>
      </c>
      <c r="AD34" s="68">
        <f>+AC34</f>
        <v>60.038043735749845</v>
      </c>
      <c r="AE34" s="115">
        <f>+ROUND(AC34,1)</f>
        <v>60</v>
      </c>
      <c r="AF34" s="72">
        <f>RANK(AD34,AD$13:AD$224)</f>
        <v>139</v>
      </c>
      <c r="AG34" s="70">
        <v>7</v>
      </c>
      <c r="AH34" s="66">
        <f>(IF(AG34=-1,0,(IF(AG34&gt;AG$4,0,IF(AG34&lt;AG$3,1,((AG$4-AG34)/AG$5))))))*100</f>
        <v>33.333333333333329</v>
      </c>
      <c r="AI34" s="70">
        <v>36</v>
      </c>
      <c r="AJ34" s="66">
        <f>(IF(AI34=-1,0,(IF(AI34&gt;AI$4,0,IF(AI34&lt;AI$3,1,((AI$4-AI34)/AI$5))))))*100</f>
        <v>92.173913043478265</v>
      </c>
      <c r="AK34" s="71">
        <v>638.67528964208805</v>
      </c>
      <c r="AL34" s="66">
        <f>(IF(AK34=-1,0,(IF(AK34&gt;AK$4,0,IF(AK34&lt;AK$3,1,((AK$4-AK34)/AK$5))))))*100</f>
        <v>92.115119880961885</v>
      </c>
      <c r="AM34" s="70">
        <v>6</v>
      </c>
      <c r="AN34" s="66">
        <f>+IF(AM34="No Practice",0,AM34/8)*100</f>
        <v>75</v>
      </c>
      <c r="AO34" s="74">
        <f>AVERAGE(AH34,AJ34,AL34,AN34)</f>
        <v>73.15559156444337</v>
      </c>
      <c r="AP34" s="68">
        <f>+AO34</f>
        <v>73.15559156444337</v>
      </c>
      <c r="AQ34" s="115">
        <f>+ROUND(AO34,1)</f>
        <v>73.2</v>
      </c>
      <c r="AR34" s="69">
        <f>RANK(AP34,AP$13:AP$224)</f>
        <v>96</v>
      </c>
      <c r="AS34" s="75">
        <v>7</v>
      </c>
      <c r="AT34" s="66">
        <f>(IF(AS34=-1,0,(IF(AS34&gt;AS$4,0,IF(AS34&lt;AS$3,1,((AS$4-AS34)/AS$5))))))*100</f>
        <v>50</v>
      </c>
      <c r="AU34" s="75">
        <v>90</v>
      </c>
      <c r="AV34" s="66">
        <f>(IF(AU34=-1,0,(IF(AU34&gt;AU$4,0,IF(AU34&lt;AU$3,1,((AU$4-AU34)/AU$5))))))*100</f>
        <v>57.41626794258373</v>
      </c>
      <c r="AW34" s="75">
        <v>4.6535644765869799</v>
      </c>
      <c r="AX34" s="68">
        <f>(IF(AW34=-1,0,(IF(AW34&gt;AW$4,0,IF(AW34&lt;AW$3,1,((AW$4-AW34)/AW$5))))))*100</f>
        <v>68.976236822753478</v>
      </c>
      <c r="AY34" s="75">
        <v>7</v>
      </c>
      <c r="AZ34" s="66">
        <f>+IF(AY34="No Practice",0,AY34/30)*100</f>
        <v>23.333333333333332</v>
      </c>
      <c r="BA34" s="76">
        <f>AVERAGE(AT34,AV34,AX34,AZ34)</f>
        <v>49.931459524667638</v>
      </c>
      <c r="BB34" s="68">
        <f>+BA34</f>
        <v>49.931459524667638</v>
      </c>
      <c r="BC34" s="115">
        <f>+ROUND(BA34,1)</f>
        <v>49.9</v>
      </c>
      <c r="BD34" s="69">
        <f>RANK(BB34,BB$13:BB$224)</f>
        <v>148</v>
      </c>
      <c r="BE34" s="73">
        <v>7</v>
      </c>
      <c r="BF34" s="73">
        <v>0</v>
      </c>
      <c r="BG34" s="77">
        <f>+SUM(BE34,BF34)</f>
        <v>7</v>
      </c>
      <c r="BH34" s="76">
        <f>(IF(BG34=-1,0,(IF(BG34&lt;BG$4,0,IF(BG34&gt;BG$3,1,((-BG$4+BG34)/BG$5))))))*100</f>
        <v>35</v>
      </c>
      <c r="BI34" s="119">
        <f>+BH34</f>
        <v>35</v>
      </c>
      <c r="BJ34" s="115">
        <f>ROUND(BH34,1)</f>
        <v>35</v>
      </c>
      <c r="BK34" s="69">
        <f>RANK(BI34,BI$13:BI$224)</f>
        <v>144</v>
      </c>
      <c r="BL34" s="73">
        <v>1</v>
      </c>
      <c r="BM34" s="68">
        <f>(IF(BL34=-1,0,(IF(BL34&lt;BL$4,0,IF(BL34&gt;BL$3,1,((-BL$4+BL34)/BL$5))))))*100</f>
        <v>10</v>
      </c>
      <c r="BN34" s="73">
        <v>5</v>
      </c>
      <c r="BO34" s="68">
        <f>(IF(BN34=-1,0,(IF(BN34&lt;BN$4,0,IF(BN34&gt;BN$3,1,((-BN$4+BN34)/BN$5))))))*100</f>
        <v>50</v>
      </c>
      <c r="BP34" s="73">
        <v>6</v>
      </c>
      <c r="BQ34" s="68">
        <f>(IF(BP34=-1,0,(IF(BP34&lt;BP$4,0,IF(BP34&gt;BP$3,1,((-BP$4+BP34)/BP$5))))))*100</f>
        <v>60</v>
      </c>
      <c r="BR34" s="73">
        <v>4</v>
      </c>
      <c r="BS34" s="78">
        <f>(IF(BR34=-1,0,(IF(BR34&lt;BR$4,0,IF(BR34&gt;BR$3,1,((-BR$4+BR34)/BR$5))))))*100</f>
        <v>66.666666666666657</v>
      </c>
      <c r="BT34" s="73">
        <v>1</v>
      </c>
      <c r="BU34" s="68">
        <f>(IF(BT34=-1,0,(IF(BT34&lt;BT$4,0,IF(BT34&gt;BT$3,1,((-BT$4+BT34)/BT$5))))))*100</f>
        <v>14.285714285714285</v>
      </c>
      <c r="BV34" s="73">
        <v>2</v>
      </c>
      <c r="BW34" s="66">
        <f>(IF(BV34=-1,0,(IF(BV34&lt;BV$4,0,IF(BV34&gt;BV$3,1,((-BV$4+BV34)/BV$5))))))*100</f>
        <v>28.571428571428569</v>
      </c>
      <c r="BX34" s="77">
        <f>+SUM(BN34,BL34,BP34,BR34,BT34,BV34)</f>
        <v>19</v>
      </c>
      <c r="BY34" s="80">
        <f>(IF(BX34=-1,0,(IF(BX34&lt;BX$4,0,IF(BX34&gt;BX$3,1,((-BX$4+BX34)/BX$5))))))*100</f>
        <v>38</v>
      </c>
      <c r="BZ34" s="78">
        <f>+BY34</f>
        <v>38</v>
      </c>
      <c r="CA34" s="115">
        <f>+ROUND(BY34,1)</f>
        <v>38</v>
      </c>
      <c r="CB34" s="72">
        <f>RANK(BZ34,BZ$13:BZ$224)</f>
        <v>136</v>
      </c>
      <c r="CC34" s="73">
        <v>42</v>
      </c>
      <c r="CD34" s="68">
        <f>(IF(CC34=-1,0,(IF(CC34&gt;CC$4,0,IF(CC34&lt;CC$3,1,((CC$4-CC34)/CC$5))))))*100</f>
        <v>35</v>
      </c>
      <c r="CE34" s="73">
        <v>1025</v>
      </c>
      <c r="CF34" s="66">
        <f>(IF(CE34=-1,0,(IF(CE34&gt;CE$4,0,IF(CE34&lt;CE$3,1,((CE$4-CE34)/CE$5))))))*100</f>
        <v>0</v>
      </c>
      <c r="CG34" s="73">
        <v>83.703024748463406</v>
      </c>
      <c r="CH34" s="66">
        <f>(IF(CG34=-1,0,(IF(CG34&gt;CG$4,0,IF(CG34&lt;CG$3,1,((CG$4-CG34)/CG$5)^$CH$3)))))*100</f>
        <v>1.4724255881098443</v>
      </c>
      <c r="CI34" s="73" t="s">
        <v>1975</v>
      </c>
      <c r="CJ34" s="78">
        <f>IF(CI34="NO VAT","No VAT",(IF(CI34="NO REFUND",0,(IF(CI34&gt;CI$5,0,IF(CI34&lt;CI$3,1,((CI$5-CI34)/CI$5))))))*100)</f>
        <v>0</v>
      </c>
      <c r="CK34" s="73" t="s">
        <v>1975</v>
      </c>
      <c r="CL34" s="68">
        <f>IF(CK34="NO VAT","No VAT",(IF(CK34="NO REFUND",0,(IF(CK34&gt;CK$4,0,IF(CK34&lt;CK$3,1,((CK$4-CK34)/CK$5))))))*100)</f>
        <v>0</v>
      </c>
      <c r="CM34" s="73">
        <v>1.5</v>
      </c>
      <c r="CN34" s="68">
        <f>IF(CM34="NO CIT","No CIT",IF(CM34&gt;CM$4,0,IF(CM34&lt;CM$3,1,((CM$4-CM34)/CM$5)))*100)</f>
        <v>100</v>
      </c>
      <c r="CO34" s="73">
        <v>0</v>
      </c>
      <c r="CP34" s="66">
        <f>IF(CO34="NO CIT","No CIT",IF(CO34&gt;CO$4,0,IF(CO34&lt;CO$3,1,((CO$5-CO34)/CO$5)))*100)</f>
        <v>100</v>
      </c>
      <c r="CQ34" s="157">
        <f>IF(OR(ISNUMBER(CJ34),ISNUMBER(CL34),ISNUMBER(CN34),ISNUMBER(CP34)),AVERAGE(CJ34,CL34,CN34,CP34),"")</f>
        <v>50</v>
      </c>
      <c r="CR34" s="128">
        <f>AVERAGE(CD34,CF34,CH34,CQ34)</f>
        <v>21.618106397027461</v>
      </c>
      <c r="CS34" s="78">
        <f>+CR34</f>
        <v>21.618106397027461</v>
      </c>
      <c r="CT34" s="115">
        <f>ROUND(CR34,1)</f>
        <v>21.6</v>
      </c>
      <c r="CU34" s="69">
        <f>RANK(CS34,CS$13:CS$224)</f>
        <v>186</v>
      </c>
      <c r="CV34" s="73">
        <v>48</v>
      </c>
      <c r="CW34" s="68">
        <f>(IF(CV34=-1,0,(IF(CV34&gt;CV$4,0,IF(CV34&lt;CV$3,1,((CV$4-CV34)/CV$5))))))*100</f>
        <v>70.440251572327043</v>
      </c>
      <c r="CX34" s="73">
        <v>144</v>
      </c>
      <c r="CY34" s="68">
        <f>(IF(CX34=-1,0,(IF(CX34&gt;CX$4,0,IF(CX34&lt;CX$3,1,((CX$4-CX34)/CX$5))))))*100</f>
        <v>15.384615384615385</v>
      </c>
      <c r="CZ34" s="73">
        <v>65</v>
      </c>
      <c r="DA34" s="68">
        <f>(IF(CZ34=-1,0,(IF(CZ34&gt;CZ$4,0,IF(CZ34&lt;CZ$3,1,((CZ$4-CZ34)/CZ$5))))))*100</f>
        <v>93.867924528301884</v>
      </c>
      <c r="DB34" s="73">
        <v>25</v>
      </c>
      <c r="DC34" s="68">
        <f>(IF(DB34=-1,0,(IF(DB34&gt;DB$4,0,IF(DB34&lt;DB$3,1,((DB$4-DB34)/DB$5))))))*100</f>
        <v>93.75</v>
      </c>
      <c r="DD34" s="73">
        <v>114</v>
      </c>
      <c r="DE34" s="68">
        <f>(IF(DD34=-1,0,(IF(DD34&gt;DD$4,0,IF(DD34&lt;DD$3,1,((DD$4-DD34)/DD$5))))))*100</f>
        <v>59.498207885304652</v>
      </c>
      <c r="DF34" s="73">
        <v>72</v>
      </c>
      <c r="DG34" s="68">
        <f>(IF(DF34=-1,0,(IF(DF34&gt;DF$4,0,IF(DF34&lt;DF$3,1,((DF$4-DF34)/DF$5))))))*100</f>
        <v>70.292887029288693</v>
      </c>
      <c r="DH34" s="73">
        <v>315</v>
      </c>
      <c r="DI34" s="68">
        <f>(IF(DH34=-1,0,(IF(DH34&gt;DH$4,0,IF(DH34&lt;DH$3,1,((DH$4-DH34)/DH$5))))))*100</f>
        <v>73.75</v>
      </c>
      <c r="DJ34" s="73">
        <v>30</v>
      </c>
      <c r="DK34" s="66">
        <f>(IF(DJ34=-1,0,(IF(DJ34&gt;DJ$4,0,IF(DJ34&lt;DJ$3,1,((DJ$4-DJ34)/DJ$5))))))*100</f>
        <v>95.714285714285722</v>
      </c>
      <c r="DL34" s="78">
        <f>AVERAGE(CW34,CY34,DA34,DC34,DE34,DG34,DI34,DK34)</f>
        <v>71.587271514265424</v>
      </c>
      <c r="DM34" s="78">
        <f>+DL34</f>
        <v>71.587271514265424</v>
      </c>
      <c r="DN34" s="115">
        <f>ROUND(DL34,1)</f>
        <v>71.599999999999994</v>
      </c>
      <c r="DO34" s="69">
        <f>RANK(DM34,DM$13:DM$224)</f>
        <v>100</v>
      </c>
      <c r="DP34" s="67">
        <v>591</v>
      </c>
      <c r="DQ34" s="66">
        <f>(IF(DP34=-1,0,(IF(DP34&gt;DP$4,0,IF(DP34&lt;DP$3,1,((DP$4-DP34)/DP$5))))))*100</f>
        <v>61.393442622950822</v>
      </c>
      <c r="DR34" s="67">
        <v>25</v>
      </c>
      <c r="DS34" s="66">
        <f>(IF(DR34=-1,0,(IF(DR34&gt;DR$4,0,IF(DR34&lt;DR$3,1,((DR$4-DR34)/DR$5))))))*100</f>
        <v>71.991001124859395</v>
      </c>
      <c r="DT34" s="67">
        <v>6</v>
      </c>
      <c r="DU34" s="66">
        <f>DT34/18*100</f>
        <v>33.333333333333329</v>
      </c>
      <c r="DV34" s="78">
        <f>AVERAGE(DU34,DQ34,DS34)</f>
        <v>55.572592360381179</v>
      </c>
      <c r="DW34" s="78">
        <f>+DV34</f>
        <v>55.572592360381179</v>
      </c>
      <c r="DX34" s="115">
        <f>ROUND(DV34,1)</f>
        <v>55.6</v>
      </c>
      <c r="DY34" s="69">
        <f>RANK(DW34,DW$13:DW$224)</f>
        <v>109</v>
      </c>
      <c r="DZ34" s="67">
        <v>40.834571810294001</v>
      </c>
      <c r="EA34" s="68">
        <f>(IF(DZ34=-1,0,(IF(DZ34&lt;DZ$4,0,IF(DZ34&gt;DZ$3,1,((-DZ$4+DZ34)/DZ$5))))))*100</f>
        <v>43.955405608497308</v>
      </c>
      <c r="EB34" s="67">
        <v>6.5</v>
      </c>
      <c r="EC34" s="66">
        <f>(IF(EB34=-1,0,(IF(EB34&lt;EB$4,0,IF(EB34&gt;EB$3,1,((-EB$4+EB34)/EB$5))))))*100</f>
        <v>40.625</v>
      </c>
      <c r="ED34" s="68">
        <f>AVERAGE(EA34,EC34)</f>
        <v>42.290202804248651</v>
      </c>
      <c r="EE34" s="78">
        <f>+ED34</f>
        <v>42.290202804248651</v>
      </c>
      <c r="EF34" s="115">
        <f>ROUND(ED34,1)</f>
        <v>42.3</v>
      </c>
      <c r="EG34" s="69">
        <f>RANK(EE34,EE$13:EE$224)</f>
        <v>103</v>
      </c>
      <c r="EH34" s="81"/>
      <c r="EI34" s="81"/>
      <c r="EJ34" s="81"/>
      <c r="EK34" s="83">
        <f>RANK(EN34,EN$13:EN$224)</f>
        <v>150</v>
      </c>
      <c r="EL34" s="134">
        <f>ROUND(EM34,1)</f>
        <v>51.7</v>
      </c>
      <c r="EM34" s="158">
        <f>AVERAGE(Q34,AC34,BA34,BH34,BY34,CR34,DL34,DV34,ED34,AO34)</f>
        <v>51.655739811236764</v>
      </c>
      <c r="EN34" s="139">
        <f>AVERAGE(Q34,AC34,BA34,BH34,BY34,CR34,DL34,DV34,ED34,AO34)</f>
        <v>51.655739811236764</v>
      </c>
      <c r="EO34" s="84"/>
      <c r="EP34" s="85"/>
      <c r="EQ34" s="46"/>
    </row>
    <row r="35" spans="1:149" ht="14.45" customHeight="1" x14ac:dyDescent="0.25">
      <c r="A35" s="64" t="s">
        <v>48</v>
      </c>
      <c r="B35" s="156" t="str">
        <f>INDEX('Economy Names'!$A$2:$H$213,'Economy Names'!L24,'Economy Names'!$K$1)</f>
        <v>Bosnia and Herzegovina</v>
      </c>
      <c r="C35" s="65">
        <v>13</v>
      </c>
      <c r="D35" s="66">
        <f>(IF(C35=-1,0,(IF(C35&gt;C$4,0,IF(C35&lt;C$3,1,((C$4-C35)/C$5))))))*100</f>
        <v>29.411764705882355</v>
      </c>
      <c r="E35" s="65">
        <v>80</v>
      </c>
      <c r="F35" s="66">
        <f>(IF(E35=-1,0,(IF(E35&gt;E$4,0,IF(E35&lt;E$3,1,((E$4-E35)/E$5))))))*100</f>
        <v>20.100502512562816</v>
      </c>
      <c r="G35" s="67">
        <v>13.651383429813899</v>
      </c>
      <c r="H35" s="66">
        <f>(IF(G35=-1,0,(IF(G35&gt;G$4,0,IF(G35&lt;G$3,1,((G$4-G35)/G$5))))))*100</f>
        <v>93.174308285093048</v>
      </c>
      <c r="I35" s="65">
        <v>13</v>
      </c>
      <c r="J35" s="66">
        <f>(IF(I35=-1,0,(IF(I35&gt;I$4,0,IF(I35&lt;I$3,1,((I$4-I35)/I$5))))))*100</f>
        <v>29.411764705882355</v>
      </c>
      <c r="K35" s="65">
        <v>80</v>
      </c>
      <c r="L35" s="66">
        <f>(IF(K35=-1,0,(IF(K35&gt;K$4,0,IF(K35&lt;K$3,1,((K$4-K35)/K$5))))))*100</f>
        <v>20.100502512562816</v>
      </c>
      <c r="M35" s="67">
        <v>13.651383429813899</v>
      </c>
      <c r="N35" s="68">
        <f>(IF(M35=-1,0,(IF(M35&gt;M$4,0,IF(M35&lt;M$3,1,((M$4-M35)/M$5))))))*100</f>
        <v>93.174308285093048</v>
      </c>
      <c r="O35" s="67">
        <v>10.1952079386213</v>
      </c>
      <c r="P35" s="66">
        <f>(IF(O35=-1,0,(IF(O35&gt;O$4,0,IF(O35&lt;O$3,1,((O$4-O35)/O$5))))))*100</f>
        <v>97.451198015344673</v>
      </c>
      <c r="Q35" s="68">
        <f>25%*P35+12.5%*D35+12.5%*F35+12.5%*H35+12.5%*J35+12.5%*L35+12.5%*N35</f>
        <v>60.03444337972072</v>
      </c>
      <c r="R35" s="78">
        <f>+Q35</f>
        <v>60.03444337972072</v>
      </c>
      <c r="S35" s="115">
        <f>+ROUND(Q35,1)</f>
        <v>60</v>
      </c>
      <c r="T35" s="69">
        <f>RANK(R35,R$13:R$224)</f>
        <v>184</v>
      </c>
      <c r="U35" s="70">
        <v>17</v>
      </c>
      <c r="V35" s="66">
        <f>(IF(U35=-1,0,(IF(U35&gt;U$4,0,IF(U35&lt;U$3,1,((U$4-U35)/U$5))))))*100</f>
        <v>52</v>
      </c>
      <c r="W35" s="70">
        <v>180</v>
      </c>
      <c r="X35" s="66">
        <f>(IF(W35=-1,0,(IF(W35&gt;W$4,0,IF(W35&lt;W$3,1,((W$4-W35)/W$5))))))*100</f>
        <v>55.619596541786741</v>
      </c>
      <c r="Y35" s="71">
        <v>20.293585870325</v>
      </c>
      <c r="Z35" s="68">
        <f>(IF(Y35=-1,0,(IF(Y35&gt;Y$4,0,IF(Y35&lt;Y$3,1,((Y$4-Y35)/Y$5))))))*100</f>
        <v>0</v>
      </c>
      <c r="AA35" s="70">
        <v>13</v>
      </c>
      <c r="AB35" s="66">
        <f>IF(AA35="No Practice", 0, AA35/15*100)</f>
        <v>86.666666666666671</v>
      </c>
      <c r="AC35" s="68">
        <f>AVERAGE(V35,X35,Z35,AB35)</f>
        <v>48.571565802113355</v>
      </c>
      <c r="AD35" s="68">
        <f>+AC35</f>
        <v>48.571565802113355</v>
      </c>
      <c r="AE35" s="115">
        <f>+ROUND(AC35,1)</f>
        <v>48.6</v>
      </c>
      <c r="AF35" s="72">
        <f>RANK(AD35,AD$13:AD$224)</f>
        <v>173</v>
      </c>
      <c r="AG35" s="70">
        <v>5</v>
      </c>
      <c r="AH35" s="66">
        <f>(IF(AG35=-1,0,(IF(AG35&gt;AG$4,0,IF(AG35&lt;AG$3,1,((AG$4-AG35)/AG$5))))))*100</f>
        <v>66.666666666666657</v>
      </c>
      <c r="AI35" s="70">
        <v>69</v>
      </c>
      <c r="AJ35" s="66">
        <f>(IF(AI35=-1,0,(IF(AI35&gt;AI$4,0,IF(AI35&lt;AI$3,1,((AI$4-AI35)/AI$5))))))*100</f>
        <v>77.826086956521735</v>
      </c>
      <c r="AK35" s="71">
        <v>289.03414505991401</v>
      </c>
      <c r="AL35" s="66">
        <f>(IF(AK35=-1,0,(IF(AK35&gt;AK$4,0,IF(AK35&lt;AK$3,1,((AK$4-AK35)/AK$5))))))*100</f>
        <v>96.431677221482531</v>
      </c>
      <c r="AM35" s="70">
        <v>6</v>
      </c>
      <c r="AN35" s="66">
        <f>+IF(AM35="No Practice",0,AM35/8)*100</f>
        <v>75</v>
      </c>
      <c r="AO35" s="74">
        <f>AVERAGE(AH35,AJ35,AL35,AN35)</f>
        <v>78.981107711167724</v>
      </c>
      <c r="AP35" s="68">
        <f>+AO35</f>
        <v>78.981107711167724</v>
      </c>
      <c r="AQ35" s="115">
        <f>+ROUND(AO35,1)</f>
        <v>79</v>
      </c>
      <c r="AR35" s="69">
        <f>RANK(AP35,AP$13:AP$224)</f>
        <v>74</v>
      </c>
      <c r="AS35" s="75">
        <v>7</v>
      </c>
      <c r="AT35" s="66">
        <f>(IF(AS35=-1,0,(IF(AS35&gt;AS$4,0,IF(AS35&lt;AS$3,1,((AS$4-AS35)/AS$5))))))*100</f>
        <v>50</v>
      </c>
      <c r="AU35" s="75">
        <v>35</v>
      </c>
      <c r="AV35" s="66">
        <f>(IF(AU35=-1,0,(IF(AU35&gt;AU$4,0,IF(AU35&lt;AU$3,1,((AU$4-AU35)/AU$5))))))*100</f>
        <v>83.732057416267949</v>
      </c>
      <c r="AW35" s="75">
        <v>5.1294791408204903</v>
      </c>
      <c r="AX35" s="68">
        <f>(IF(AW35=-1,0,(IF(AW35&gt;AW$4,0,IF(AW35&lt;AW$3,1,((AW$4-AW35)/AW$5))))))*100</f>
        <v>65.803472394530075</v>
      </c>
      <c r="AY35" s="75">
        <v>16.5</v>
      </c>
      <c r="AZ35" s="66">
        <f>+IF(AY35="No Practice",0,AY35/30)*100</f>
        <v>55.000000000000007</v>
      </c>
      <c r="BA35" s="76">
        <f>AVERAGE(AT35,AV35,AX35,AZ35)</f>
        <v>63.633882452699503</v>
      </c>
      <c r="BB35" s="68">
        <f>+BA35</f>
        <v>63.633882452699503</v>
      </c>
      <c r="BC35" s="115">
        <f>+ROUND(BA35,1)</f>
        <v>63.6</v>
      </c>
      <c r="BD35" s="69">
        <f>RANK(BB35,BB$13:BB$224)</f>
        <v>96</v>
      </c>
      <c r="BE35" s="73">
        <v>6</v>
      </c>
      <c r="BF35" s="73">
        <v>7</v>
      </c>
      <c r="BG35" s="77">
        <f>+SUM(BE35,BF35)</f>
        <v>13</v>
      </c>
      <c r="BH35" s="76">
        <f>(IF(BG35=-1,0,(IF(BG35&lt;BG$4,0,IF(BG35&gt;BG$3,1,((-BG$4+BG35)/BG$5))))))*100</f>
        <v>65</v>
      </c>
      <c r="BI35" s="119">
        <f>+BH35</f>
        <v>65</v>
      </c>
      <c r="BJ35" s="115">
        <f>ROUND(BH35,1)</f>
        <v>65</v>
      </c>
      <c r="BK35" s="69">
        <f>RANK(BI35,BI$13:BI$224)</f>
        <v>67</v>
      </c>
      <c r="BL35" s="73">
        <v>3</v>
      </c>
      <c r="BM35" s="68">
        <f>(IF(BL35=-1,0,(IF(BL35&lt;BL$4,0,IF(BL35&gt;BL$3,1,((-BL$4+BL35)/BL$5))))))*100</f>
        <v>30</v>
      </c>
      <c r="BN35" s="73">
        <v>6</v>
      </c>
      <c r="BO35" s="68">
        <f>(IF(BN35=-1,0,(IF(BN35&lt;BN$4,0,IF(BN35&gt;BN$3,1,((-BN$4+BN35)/BN$5))))))*100</f>
        <v>60</v>
      </c>
      <c r="BP35" s="73">
        <v>5</v>
      </c>
      <c r="BQ35" s="68">
        <f>(IF(BP35=-1,0,(IF(BP35&lt;BP$4,0,IF(BP35&gt;BP$3,1,((-BP$4+BP35)/BP$5))))))*100</f>
        <v>50</v>
      </c>
      <c r="BR35" s="73">
        <v>4</v>
      </c>
      <c r="BS35" s="78">
        <f>(IF(BR35=-1,0,(IF(BR35&lt;BR$4,0,IF(BR35&gt;BR$3,1,((-BR$4+BR35)/BR$5))))))*100</f>
        <v>66.666666666666657</v>
      </c>
      <c r="BT35" s="73">
        <v>5</v>
      </c>
      <c r="BU35" s="68">
        <f>(IF(BT35=-1,0,(IF(BT35&lt;BT$4,0,IF(BT35&gt;BT$3,1,((-BT$4+BT35)/BT$5))))))*100</f>
        <v>71.428571428571431</v>
      </c>
      <c r="BV35" s="73">
        <v>5</v>
      </c>
      <c r="BW35" s="66">
        <f>(IF(BV35=-1,0,(IF(BV35&lt;BV$4,0,IF(BV35&gt;BV$3,1,((-BV$4+BV35)/BV$5))))))*100</f>
        <v>71.428571428571431</v>
      </c>
      <c r="BX35" s="77">
        <f>+SUM(BN35,BL35,BP35,BR35,BT35,BV35)</f>
        <v>28</v>
      </c>
      <c r="BY35" s="80">
        <f>(IF(BX35=-1,0,(IF(BX35&lt;BX$4,0,IF(BX35&gt;BX$3,1,((-BX$4+BX35)/BX$5))))))*100</f>
        <v>56.000000000000007</v>
      </c>
      <c r="BZ35" s="78">
        <f>+BY35</f>
        <v>56.000000000000007</v>
      </c>
      <c r="CA35" s="115">
        <f>+ROUND(BY35,1)</f>
        <v>56</v>
      </c>
      <c r="CB35" s="72">
        <f>RANK(BZ35,BZ$13:BZ$224)</f>
        <v>88</v>
      </c>
      <c r="CC35" s="73">
        <v>33</v>
      </c>
      <c r="CD35" s="68">
        <f>(IF(CC35=-1,0,(IF(CC35&gt;CC$4,0,IF(CC35&lt;CC$3,1,((CC$4-CC35)/CC$5))))))*100</f>
        <v>50</v>
      </c>
      <c r="CE35" s="73">
        <v>411</v>
      </c>
      <c r="CF35" s="66">
        <f>(IF(CE35=-1,0,(IF(CE35&gt;CE$4,0,IF(CE35&lt;CE$3,1,((CE$4-CE35)/CE$5))))))*100</f>
        <v>44.049459041731062</v>
      </c>
      <c r="CG35" s="73">
        <v>23.6860234647684</v>
      </c>
      <c r="CH35" s="66">
        <f>(IF(CG35=-1,0,(IF(CG35&gt;CG$4,0,IF(CG35&lt;CG$3,1,((CG$4-CG35)/CG$5)^$CH$3)))))*100</f>
        <v>100</v>
      </c>
      <c r="CI35" s="73">
        <v>40</v>
      </c>
      <c r="CJ35" s="78">
        <f>IF(CI35="NO VAT","No VAT",(IF(CI35="NO REFUND",0,(IF(CI35&gt;CI$5,0,IF(CI35&lt;CI$3,1,((CI$5-CI35)/CI$5))))))*100)</f>
        <v>20</v>
      </c>
      <c r="CK35" s="73">
        <v>19.023809523809501</v>
      </c>
      <c r="CL35" s="68">
        <f>IF(CK35="NO VAT","No VAT",(IF(CK35="NO REFUND",0,(IF(CK35&gt;CK$4,0,IF(CK35&lt;CK$3,1,((CK$4-CK35)/CK$5))))))*100)</f>
        <v>69.452105166390922</v>
      </c>
      <c r="CM35" s="73">
        <v>30</v>
      </c>
      <c r="CN35" s="68">
        <f>IF(CM35="NO CIT","No CIT",IF(CM35&gt;CM$4,0,IF(CM35&lt;CM$3,1,((CM$4-CM35)/CM$5)))*100)</f>
        <v>47.706422018348626</v>
      </c>
      <c r="CO35" s="73">
        <v>14.8571428571429</v>
      </c>
      <c r="CP35" s="66">
        <f>IF(CO35="NO CIT","No CIT",IF(CO35&gt;CO$4,0,IF(CO35&lt;CO$3,1,((CO$5-CO35)/CO$5)))*100)</f>
        <v>53.571428571428434</v>
      </c>
      <c r="CQ35" s="157">
        <f>IF(OR(ISNUMBER(CJ35),ISNUMBER(CL35),ISNUMBER(CN35),ISNUMBER(CP35)),AVERAGE(CJ35,CL35,CN35,CP35),"")</f>
        <v>47.682488939041995</v>
      </c>
      <c r="CR35" s="128">
        <f>AVERAGE(CD35,CF35,CH35,CQ35)</f>
        <v>60.432986995193268</v>
      </c>
      <c r="CS35" s="78">
        <f>+CR35</f>
        <v>60.432986995193268</v>
      </c>
      <c r="CT35" s="115">
        <f>ROUND(CR35,1)</f>
        <v>60.4</v>
      </c>
      <c r="CU35" s="69">
        <f>RANK(CS35,CS$13:CS$224)</f>
        <v>141</v>
      </c>
      <c r="CV35" s="73">
        <v>5.2105263157894699</v>
      </c>
      <c r="CW35" s="68">
        <f>(IF(CV35=-1,0,(IF(CV35&gt;CV$4,0,IF(CV35&lt;CV$3,1,((CV$4-CV35)/CV$5))))))*100</f>
        <v>97.351870241641834</v>
      </c>
      <c r="CX35" s="73">
        <v>4.3333333333333304</v>
      </c>
      <c r="CY35" s="68">
        <f>(IF(CX35=-1,0,(IF(CX35&gt;CX$4,0,IF(CX35&lt;CX$3,1,((CX$4-CX35)/CX$5))))))*100</f>
        <v>98.027613412228789</v>
      </c>
      <c r="CZ35" s="73">
        <v>70</v>
      </c>
      <c r="DA35" s="68">
        <f>(IF(CZ35=-1,0,(IF(CZ35&gt;CZ$4,0,IF(CZ35&lt;CZ$3,1,((CZ$4-CZ35)/CZ$5))))))*100</f>
        <v>93.396226415094347</v>
      </c>
      <c r="DB35" s="73">
        <v>21.5</v>
      </c>
      <c r="DC35" s="68">
        <f>(IF(DB35=-1,0,(IF(DB35&gt;DB$4,0,IF(DB35&lt;DB$3,1,((DB$4-DB35)/DB$5))))))*100</f>
        <v>94.625</v>
      </c>
      <c r="DD35" s="73">
        <v>5.9473684210526301</v>
      </c>
      <c r="DE35" s="68">
        <f>(IF(DD35=-1,0,(IF(DD35&gt;DD$4,0,IF(DD35&lt;DD$3,1,((DD$4-DD35)/DD$5))))))*100</f>
        <v>98.226749669873612</v>
      </c>
      <c r="DF35" s="73">
        <v>8</v>
      </c>
      <c r="DG35" s="68">
        <f>(IF(DF35=-1,0,(IF(DF35&gt;DF$4,0,IF(DF35&lt;DF$3,1,((DF$4-DF35)/DF$5))))))*100</f>
        <v>97.071129707112974</v>
      </c>
      <c r="DH35" s="73">
        <v>108.5</v>
      </c>
      <c r="DI35" s="68">
        <f>(IF(DH35=-1,0,(IF(DH35&gt;DH$4,0,IF(DH35&lt;DH$3,1,((DH$4-DH35)/DH$5))))))*100</f>
        <v>90.958333333333329</v>
      </c>
      <c r="DJ35" s="73">
        <v>26.5</v>
      </c>
      <c r="DK35" s="66">
        <f>(IF(DJ35=-1,0,(IF(DJ35&gt;DJ$4,0,IF(DJ35&lt;DJ$3,1,((DJ$4-DJ35)/DJ$5))))))*100</f>
        <v>96.214285714285722</v>
      </c>
      <c r="DL35" s="78">
        <f>AVERAGE(CW35,CY35,DA35,DC35,DE35,DG35,DI35,DK35)</f>
        <v>95.733901061696344</v>
      </c>
      <c r="DM35" s="78">
        <f>+DL35</f>
        <v>95.733901061696344</v>
      </c>
      <c r="DN35" s="115">
        <f>ROUND(DL35,1)</f>
        <v>95.7</v>
      </c>
      <c r="DO35" s="69">
        <f>RANK(DM35,DM$13:DM$224)</f>
        <v>27</v>
      </c>
      <c r="DP35" s="67">
        <v>595</v>
      </c>
      <c r="DQ35" s="66">
        <f>(IF(DP35=-1,0,(IF(DP35&gt;DP$4,0,IF(DP35&lt;DP$3,1,((DP$4-DP35)/DP$5))))))*100</f>
        <v>61.065573770491795</v>
      </c>
      <c r="DR35" s="67">
        <v>36</v>
      </c>
      <c r="DS35" s="66">
        <f>(IF(DR35=-1,0,(IF(DR35&gt;DR$4,0,IF(DR35&lt;DR$3,1,((DR$4-DR35)/DR$5))))))*100</f>
        <v>59.617547806524186</v>
      </c>
      <c r="DT35" s="67">
        <v>9.5</v>
      </c>
      <c r="DU35" s="66">
        <f>DT35/18*100</f>
        <v>52.777777777777779</v>
      </c>
      <c r="DV35" s="78">
        <f>AVERAGE(DU35,DQ35,DS35)</f>
        <v>57.820299784931251</v>
      </c>
      <c r="DW35" s="78">
        <f>+DV35</f>
        <v>57.820299784931251</v>
      </c>
      <c r="DX35" s="115">
        <f>ROUND(DV35,1)</f>
        <v>57.8</v>
      </c>
      <c r="DY35" s="69">
        <f>RANK(DW35,DW$13:DW$224)</f>
        <v>93</v>
      </c>
      <c r="DZ35" s="67">
        <v>39.653707561715599</v>
      </c>
      <c r="EA35" s="68">
        <f>(IF(DZ35=-1,0,(IF(DZ35&lt;DZ$4,0,IF(DZ35&gt;DZ$3,1,((-DZ$4+DZ35)/DZ$5))))))*100</f>
        <v>42.68429231616318</v>
      </c>
      <c r="EB35" s="67">
        <v>15</v>
      </c>
      <c r="EC35" s="66">
        <f>(IF(EB35=-1,0,(IF(EB35&lt;EB$4,0,IF(EB35&gt;EB$3,1,((-EB$4+EB35)/EB$5))))))*100</f>
        <v>93.75</v>
      </c>
      <c r="ED35" s="68">
        <f>AVERAGE(EA35,EC35)</f>
        <v>68.21714615808159</v>
      </c>
      <c r="EE35" s="78">
        <f>+ED35</f>
        <v>68.21714615808159</v>
      </c>
      <c r="EF35" s="115">
        <f>ROUND(ED35,1)</f>
        <v>68.2</v>
      </c>
      <c r="EG35" s="69">
        <f>RANK(EE35,EE$13:EE$224)</f>
        <v>37</v>
      </c>
      <c r="EH35" s="81"/>
      <c r="EI35" s="81"/>
      <c r="EJ35" s="81"/>
      <c r="EK35" s="83">
        <f>RANK(EN35,EN$13:EN$224)</f>
        <v>90</v>
      </c>
      <c r="EL35" s="134">
        <f>ROUND(EM35,1)</f>
        <v>65.400000000000006</v>
      </c>
      <c r="EM35" s="158">
        <f>AVERAGE(Q35,AC35,BA35,BH35,BY35,CR35,DL35,DV35,ED35,AO35)</f>
        <v>65.44253333456038</v>
      </c>
      <c r="EN35" s="139">
        <f>AVERAGE(Q35,AC35,BA35,BH35,BY35,CR35,DL35,DV35,ED35,AO35)</f>
        <v>65.44253333456038</v>
      </c>
      <c r="EO35" s="84"/>
      <c r="EP35" s="85"/>
      <c r="EQ35" s="46"/>
    </row>
    <row r="36" spans="1:149" ht="14.45" customHeight="1" x14ac:dyDescent="0.25">
      <c r="A36" s="64" t="s">
        <v>49</v>
      </c>
      <c r="B36" s="156" t="str">
        <f>INDEX('Economy Names'!$A$2:$H$213,'Economy Names'!L25,'Economy Names'!$K$1)</f>
        <v>Botswana</v>
      </c>
      <c r="C36" s="65">
        <v>9</v>
      </c>
      <c r="D36" s="66">
        <f>(IF(C36=-1,0,(IF(C36&gt;C$4,0,IF(C36&lt;C$3,1,((C$4-C36)/C$5))))))*100</f>
        <v>52.941176470588239</v>
      </c>
      <c r="E36" s="65">
        <v>48</v>
      </c>
      <c r="F36" s="66">
        <f>(IF(E36=-1,0,(IF(E36&gt;E$4,0,IF(E36&lt;E$3,1,((E$4-E36)/E$5))))))*100</f>
        <v>52.261306532663319</v>
      </c>
      <c r="G36" s="67">
        <v>0.58936576692380005</v>
      </c>
      <c r="H36" s="66">
        <f>(IF(G36=-1,0,(IF(G36&gt;G$4,0,IF(G36&lt;G$3,1,((G$4-G36)/G$5))))))*100</f>
        <v>99.705317116538097</v>
      </c>
      <c r="I36" s="65">
        <v>9</v>
      </c>
      <c r="J36" s="66">
        <f>(IF(I36=-1,0,(IF(I36&gt;I$4,0,IF(I36&lt;I$3,1,((I$4-I36)/I$5))))))*100</f>
        <v>52.941176470588239</v>
      </c>
      <c r="K36" s="65">
        <v>48</v>
      </c>
      <c r="L36" s="66">
        <f>(IF(K36=-1,0,(IF(K36&gt;K$4,0,IF(K36&lt;K$3,1,((K$4-K36)/K$5))))))*100</f>
        <v>52.261306532663319</v>
      </c>
      <c r="M36" s="67">
        <v>0.58936576692380005</v>
      </c>
      <c r="N36" s="68">
        <f>(IF(M36=-1,0,(IF(M36&gt;M$4,0,IF(M36&lt;M$3,1,((M$4-M36)/M$5))))))*100</f>
        <v>99.705317116538097</v>
      </c>
      <c r="O36" s="67">
        <v>0</v>
      </c>
      <c r="P36" s="66">
        <f>(IF(O36=-1,0,(IF(O36&gt;O$4,0,IF(O36&lt;O$3,1,((O$4-O36)/O$5))))))*100</f>
        <v>100</v>
      </c>
      <c r="Q36" s="68">
        <f>25%*P36+12.5%*D36+12.5%*F36+12.5%*H36+12.5%*J36+12.5%*L36+12.5%*N36</f>
        <v>76.226950029947403</v>
      </c>
      <c r="R36" s="78">
        <f>+Q36</f>
        <v>76.226950029947403</v>
      </c>
      <c r="S36" s="115">
        <f>+ROUND(Q36,1)</f>
        <v>76.2</v>
      </c>
      <c r="T36" s="69">
        <f>RANK(R36,R$13:R$224)</f>
        <v>159</v>
      </c>
      <c r="U36" s="70">
        <v>16</v>
      </c>
      <c r="V36" s="66">
        <f>(IF(U36=-1,0,(IF(U36&gt;U$4,0,IF(U36&lt;U$3,1,((U$4-U36)/U$5))))))*100</f>
        <v>56.000000000000007</v>
      </c>
      <c r="W36" s="70">
        <v>102</v>
      </c>
      <c r="X36" s="66">
        <f>(IF(W36=-1,0,(IF(W36&gt;W$4,0,IF(W36&lt;W$3,1,((W$4-W36)/W$5))))))*100</f>
        <v>78.097982708933728</v>
      </c>
      <c r="Y36" s="71">
        <v>0.35391414303773999</v>
      </c>
      <c r="Z36" s="68">
        <f>(IF(Y36=-1,0,(IF(Y36&gt;Y$4,0,IF(Y36&lt;Y$3,1,((Y$4-Y36)/Y$5))))))*100</f>
        <v>98.230429284811294</v>
      </c>
      <c r="AA36" s="71">
        <v>10.5</v>
      </c>
      <c r="AB36" s="66">
        <f>IF(AA36="No Practice", 0, AA36/15*100)</f>
        <v>70</v>
      </c>
      <c r="AC36" s="68">
        <f>AVERAGE(V36,X36,Z36,AB36)</f>
        <v>75.582102998436255</v>
      </c>
      <c r="AD36" s="68">
        <f>+AC36</f>
        <v>75.582102998436255</v>
      </c>
      <c r="AE36" s="115">
        <f>+ROUND(AC36,1)</f>
        <v>75.599999999999994</v>
      </c>
      <c r="AF36" s="72">
        <f>RANK(AD36,AD$13:AD$224)</f>
        <v>44</v>
      </c>
      <c r="AG36" s="70">
        <v>5</v>
      </c>
      <c r="AH36" s="66">
        <f>(IF(AG36=-1,0,(IF(AG36&gt;AG$4,0,IF(AG36&lt;AG$3,1,((AG$4-AG36)/AG$5))))))*100</f>
        <v>66.666666666666657</v>
      </c>
      <c r="AI36" s="70">
        <v>77</v>
      </c>
      <c r="AJ36" s="66">
        <f>(IF(AI36=-1,0,(IF(AI36&gt;AI$4,0,IF(AI36&lt;AI$3,1,((AI$4-AI36)/AI$5))))))*100</f>
        <v>74.34782608695653</v>
      </c>
      <c r="AK36" s="71">
        <v>251.53903159950801</v>
      </c>
      <c r="AL36" s="66">
        <f>(IF(AK36=-1,0,(IF(AK36&gt;AK$4,0,IF(AK36&lt;AK$3,1,((AK$4-AK36)/AK$5))))))*100</f>
        <v>96.894579856796199</v>
      </c>
      <c r="AM36" s="70">
        <v>0</v>
      </c>
      <c r="AN36" s="66">
        <f>+IF(AM36="No Practice",0,AM36/8)*100</f>
        <v>0</v>
      </c>
      <c r="AO36" s="74">
        <f>AVERAGE(AH36,AJ36,AL36,AN36)</f>
        <v>59.47726815260485</v>
      </c>
      <c r="AP36" s="68">
        <f>+AO36</f>
        <v>59.47726815260485</v>
      </c>
      <c r="AQ36" s="115">
        <f>+ROUND(AO36,1)</f>
        <v>59.5</v>
      </c>
      <c r="AR36" s="69">
        <f>RANK(AP36,AP$13:AP$224)</f>
        <v>139</v>
      </c>
      <c r="AS36" s="75">
        <v>4</v>
      </c>
      <c r="AT36" s="66">
        <f>(IF(AS36=-1,0,(IF(AS36&gt;AS$4,0,IF(AS36&lt;AS$3,1,((AS$4-AS36)/AS$5))))))*100</f>
        <v>75</v>
      </c>
      <c r="AU36" s="75">
        <v>27</v>
      </c>
      <c r="AV36" s="66">
        <f>(IF(AU36=-1,0,(IF(AU36&gt;AU$4,0,IF(AU36&lt;AU$3,1,((AU$4-AU36)/AU$5))))))*100</f>
        <v>87.559808612440193</v>
      </c>
      <c r="AW36" s="75">
        <v>5.1308990012674798</v>
      </c>
      <c r="AX36" s="68">
        <f>(IF(AW36=-1,0,(IF(AW36&gt;AW$4,0,IF(AW36&lt;AW$3,1,((AW$4-AW36)/AW$5))))))*100</f>
        <v>65.794006658216801</v>
      </c>
      <c r="AY36" s="75">
        <v>10.5</v>
      </c>
      <c r="AZ36" s="66">
        <f>+IF(AY36="No Practice",0,AY36/30)*100</f>
        <v>35</v>
      </c>
      <c r="BA36" s="76">
        <f>AVERAGE(AT36,AV36,AX36,AZ36)</f>
        <v>65.838453817664245</v>
      </c>
      <c r="BB36" s="68">
        <f>+BA36</f>
        <v>65.838453817664245</v>
      </c>
      <c r="BC36" s="115">
        <f>+ROUND(BA36,1)</f>
        <v>65.8</v>
      </c>
      <c r="BD36" s="69">
        <f>RANK(BB36,BB$13:BB$224)</f>
        <v>82</v>
      </c>
      <c r="BE36" s="73">
        <v>7</v>
      </c>
      <c r="BF36" s="73">
        <v>5</v>
      </c>
      <c r="BG36" s="77">
        <f>+SUM(BE36,BF36)</f>
        <v>12</v>
      </c>
      <c r="BH36" s="76">
        <f>(IF(BG36=-1,0,(IF(BG36&lt;BG$4,0,IF(BG36&gt;BG$3,1,((-BG$4+BG36)/BG$5))))))*100</f>
        <v>60</v>
      </c>
      <c r="BI36" s="119">
        <f>+BH36</f>
        <v>60</v>
      </c>
      <c r="BJ36" s="115">
        <f>ROUND(BH36,1)</f>
        <v>60</v>
      </c>
      <c r="BK36" s="69">
        <f>RANK(BI36,BI$13:BI$224)</f>
        <v>80</v>
      </c>
      <c r="BL36" s="73">
        <v>7</v>
      </c>
      <c r="BM36" s="68">
        <f>(IF(BL36=-1,0,(IF(BL36&lt;BL$4,0,IF(BL36&gt;BL$3,1,((-BL$4+BL36)/BL$5))))))*100</f>
        <v>70</v>
      </c>
      <c r="BN36" s="73">
        <v>8</v>
      </c>
      <c r="BO36" s="68">
        <f>(IF(BN36=-1,0,(IF(BN36&lt;BN$4,0,IF(BN36&gt;BN$3,1,((-BN$4+BN36)/BN$5))))))*100</f>
        <v>80</v>
      </c>
      <c r="BP36" s="73">
        <v>3</v>
      </c>
      <c r="BQ36" s="68">
        <f>(IF(BP36=-1,0,(IF(BP36&lt;BP$4,0,IF(BP36&gt;BP$3,1,((-BP$4+BP36)/BP$5))))))*100</f>
        <v>30</v>
      </c>
      <c r="BR36" s="73">
        <v>4</v>
      </c>
      <c r="BS36" s="78">
        <f>(IF(BR36=-1,0,(IF(BR36&lt;BR$4,0,IF(BR36&gt;BR$3,1,((-BR$4+BR36)/BR$5))))))*100</f>
        <v>66.666666666666657</v>
      </c>
      <c r="BT36" s="73">
        <v>3</v>
      </c>
      <c r="BU36" s="68">
        <f>(IF(BT36=-1,0,(IF(BT36&lt;BT$4,0,IF(BT36&gt;BT$3,1,((-BT$4+BT36)/BT$5))))))*100</f>
        <v>42.857142857142854</v>
      </c>
      <c r="BV36" s="73">
        <v>5</v>
      </c>
      <c r="BW36" s="66">
        <f>(IF(BV36=-1,0,(IF(BV36&lt;BV$4,0,IF(BV36&gt;BV$3,1,((-BV$4+BV36)/BV$5))))))*100</f>
        <v>71.428571428571431</v>
      </c>
      <c r="BX36" s="77">
        <f>+SUM(BN36,BL36,BP36,BR36,BT36,BV36)</f>
        <v>30</v>
      </c>
      <c r="BY36" s="80">
        <f>(IF(BX36=-1,0,(IF(BX36&lt;BX$4,0,IF(BX36&gt;BX$3,1,((-BX$4+BX36)/BX$5))))))*100</f>
        <v>60</v>
      </c>
      <c r="BZ36" s="78">
        <f>+BY36</f>
        <v>60</v>
      </c>
      <c r="CA36" s="115">
        <f>+ROUND(BY36,1)</f>
        <v>60</v>
      </c>
      <c r="CB36" s="72">
        <f>RANK(BZ36,BZ$13:BZ$224)</f>
        <v>72</v>
      </c>
      <c r="CC36" s="73">
        <v>34</v>
      </c>
      <c r="CD36" s="68">
        <f>(IF(CC36=-1,0,(IF(CC36&gt;CC$4,0,IF(CC36&lt;CC$3,1,((CC$4-CC36)/CC$5))))))*100</f>
        <v>48.333333333333336</v>
      </c>
      <c r="CE36" s="73">
        <v>120</v>
      </c>
      <c r="CF36" s="66">
        <f>(IF(CE36=-1,0,(IF(CE36&gt;CE$4,0,IF(CE36&lt;CE$3,1,((CE$4-CE36)/CE$5))))))*100</f>
        <v>89.026275115919631</v>
      </c>
      <c r="CG36" s="73">
        <v>25.114854252451199</v>
      </c>
      <c r="CH36" s="66">
        <f>(IF(CG36=-1,0,(IF(CG36&gt;CG$4,0,IF(CG36&lt;CG$3,1,((CG$4-CG36)/CG$5)^$CH$3)))))*100</f>
        <v>100</v>
      </c>
      <c r="CI36" s="73">
        <v>10</v>
      </c>
      <c r="CJ36" s="78">
        <f>IF(CI36="NO VAT","No VAT",(IF(CI36="NO REFUND",0,(IF(CI36&gt;CI$5,0,IF(CI36&lt;CI$3,1,((CI$5-CI36)/CI$5))))))*100)</f>
        <v>80</v>
      </c>
      <c r="CK36" s="73">
        <v>26.3095238095238</v>
      </c>
      <c r="CL36" s="68">
        <f>IF(CK36="NO VAT","No VAT",(IF(CK36="NO REFUND",0,(IF(CK36&gt;CK$4,0,IF(CK36&lt;CK$3,1,((CK$4-CK36)/CK$5))))))*100)</f>
        <v>55.387019672733985</v>
      </c>
      <c r="CM36" s="73">
        <v>4</v>
      </c>
      <c r="CN36" s="68">
        <f>IF(CM36="NO CIT","No CIT",IF(CM36&gt;CM$4,0,IF(CM36&lt;CM$3,1,((CM$4-CM36)/CM$5)))*100)</f>
        <v>95.412844036697251</v>
      </c>
      <c r="CO36" s="73">
        <v>0</v>
      </c>
      <c r="CP36" s="66">
        <f>IF(CO36="NO CIT","No CIT",IF(CO36&gt;CO$4,0,IF(CO36&lt;CO$3,1,((CO$5-CO36)/CO$5)))*100)</f>
        <v>100</v>
      </c>
      <c r="CQ36" s="157">
        <f>IF(OR(ISNUMBER(CJ36),ISNUMBER(CL36),ISNUMBER(CN36),ISNUMBER(CP36)),AVERAGE(CJ36,CL36,CN36,CP36),"")</f>
        <v>82.699965927357809</v>
      </c>
      <c r="CR36" s="128">
        <f>AVERAGE(CD36,CF36,CH36,CQ36)</f>
        <v>80.014893594152696</v>
      </c>
      <c r="CS36" s="78">
        <f>+CR36</f>
        <v>80.014893594152696</v>
      </c>
      <c r="CT36" s="115">
        <f>ROUND(CR36,1)</f>
        <v>80</v>
      </c>
      <c r="CU36" s="69">
        <f>RANK(CS36,CS$13:CS$224)</f>
        <v>59</v>
      </c>
      <c r="CV36" s="73">
        <v>5</v>
      </c>
      <c r="CW36" s="68">
        <f>(IF(CV36=-1,0,(IF(CV36&gt;CV$4,0,IF(CV36&lt;CV$3,1,((CV$4-CV36)/CV$5))))))*100</f>
        <v>97.484276729559753</v>
      </c>
      <c r="CX36" s="73">
        <v>18</v>
      </c>
      <c r="CY36" s="68">
        <f>(IF(CX36=-1,0,(IF(CX36&gt;CX$4,0,IF(CX36&lt;CX$3,1,((CX$4-CX36)/CX$5))))))*100</f>
        <v>89.940828402366861</v>
      </c>
      <c r="CZ36" s="73">
        <v>316.53846153846098</v>
      </c>
      <c r="DA36" s="68">
        <f>(IF(CZ36=-1,0,(IF(CZ36&gt;CZ$4,0,IF(CZ36&lt;CZ$3,1,((CZ$4-CZ36)/CZ$5))))))*100</f>
        <v>70.137880986937645</v>
      </c>
      <c r="DB36" s="73">
        <v>179.230769230769</v>
      </c>
      <c r="DC36" s="68">
        <f>(IF(DB36=-1,0,(IF(DB36&gt;DB$4,0,IF(DB36&lt;DB$3,1,((DB$4-DB36)/DB$5))))))*100</f>
        <v>55.19230769230775</v>
      </c>
      <c r="DD36" s="73">
        <v>3.5</v>
      </c>
      <c r="DE36" s="68">
        <f>(IF(DD36=-1,0,(IF(DD36&gt;DD$4,0,IF(DD36&lt;DD$3,1,((DD$4-DD36)/DD$5))))))*100</f>
        <v>99.103942652329749</v>
      </c>
      <c r="DF36" s="73">
        <v>3.3076923076923102</v>
      </c>
      <c r="DG36" s="68">
        <f>(IF(DF36=-1,0,(IF(DF36&gt;DF$4,0,IF(DF36&lt;DF$3,1,((DF$4-DF36)/DF$5))))))*100</f>
        <v>99.034438364982293</v>
      </c>
      <c r="DH36" s="73">
        <v>98.076923076923094</v>
      </c>
      <c r="DI36" s="68">
        <f>(IF(DH36=-1,0,(IF(DH36&gt;DH$4,0,IF(DH36&lt;DH$3,1,((DH$4-DH36)/DH$5))))))*100</f>
        <v>91.826923076923066</v>
      </c>
      <c r="DJ36" s="73">
        <v>66.615384615384599</v>
      </c>
      <c r="DK36" s="66">
        <f>(IF(DJ36=-1,0,(IF(DJ36&gt;DJ$4,0,IF(DJ36&lt;DJ$3,1,((DJ$4-DJ36)/DJ$5))))))*100</f>
        <v>90.483516483516482</v>
      </c>
      <c r="DL36" s="78">
        <f>AVERAGE(CW36,CY36,DA36,DC36,DE36,DG36,DI36,DK36)</f>
        <v>86.650514298615448</v>
      </c>
      <c r="DM36" s="78">
        <f>+DL36</f>
        <v>86.650514298615448</v>
      </c>
      <c r="DN36" s="115">
        <f>ROUND(DL36,1)</f>
        <v>86.7</v>
      </c>
      <c r="DO36" s="69">
        <f>RANK(DM36,DM$13:DM$224)</f>
        <v>55</v>
      </c>
      <c r="DP36" s="67">
        <v>660</v>
      </c>
      <c r="DQ36" s="66">
        <f>(IF(DP36=-1,0,(IF(DP36&gt;DP$4,0,IF(DP36&lt;DP$3,1,((DP$4-DP36)/DP$5))))))*100</f>
        <v>55.737704918032783</v>
      </c>
      <c r="DR36" s="67">
        <v>39.799999999999997</v>
      </c>
      <c r="DS36" s="66">
        <f>(IF(DR36=-1,0,(IF(DR36&gt;DR$4,0,IF(DR36&lt;DR$3,1,((DR$4-DR36)/DR$5))))))*100</f>
        <v>55.343082114735651</v>
      </c>
      <c r="DT36" s="67">
        <v>7</v>
      </c>
      <c r="DU36" s="66">
        <f>DT36/18*100</f>
        <v>38.888888888888893</v>
      </c>
      <c r="DV36" s="78">
        <f>AVERAGE(DU36,DQ36,DS36)</f>
        <v>49.989891973885769</v>
      </c>
      <c r="DW36" s="78">
        <f>+DV36</f>
        <v>49.989891973885769</v>
      </c>
      <c r="DX36" s="115">
        <f>ROUND(DV36,1)</f>
        <v>50</v>
      </c>
      <c r="DY36" s="69">
        <f>RANK(DW36,DW$13:DW$224)</f>
        <v>137</v>
      </c>
      <c r="DZ36" s="67">
        <v>66.326692252463502</v>
      </c>
      <c r="EA36" s="68">
        <f>(IF(DZ36=-1,0,(IF(DZ36&lt;DZ$4,0,IF(DZ36&gt;DZ$3,1,((-DZ$4+DZ36)/DZ$5))))))*100</f>
        <v>71.3957935979155</v>
      </c>
      <c r="EB36" s="67">
        <v>4</v>
      </c>
      <c r="EC36" s="66">
        <f>(IF(EB36=-1,0,(IF(EB36&lt;EB$4,0,IF(EB36&gt;EB$3,1,((-EB$4+EB36)/EB$5))))))*100</f>
        <v>25</v>
      </c>
      <c r="ED36" s="68">
        <f>AVERAGE(EA36,EC36)</f>
        <v>48.19789679895775</v>
      </c>
      <c r="EE36" s="78">
        <f>+ED36</f>
        <v>48.19789679895775</v>
      </c>
      <c r="EF36" s="115">
        <f>ROUND(ED36,1)</f>
        <v>48.2</v>
      </c>
      <c r="EG36" s="69">
        <f>RANK(EE36,EE$13:EE$224)</f>
        <v>84</v>
      </c>
      <c r="EH36" s="81"/>
      <c r="EI36" s="81"/>
      <c r="EJ36" s="81"/>
      <c r="EK36" s="83">
        <f>RANK(EN36,EN$13:EN$224)</f>
        <v>87</v>
      </c>
      <c r="EL36" s="134">
        <f>ROUND(EM36,1)</f>
        <v>66.2</v>
      </c>
      <c r="EM36" s="158">
        <f>AVERAGE(Q36,AC36,BA36,BH36,BY36,CR36,DL36,DV36,ED36,AO36)</f>
        <v>66.197797166426454</v>
      </c>
      <c r="EN36" s="139">
        <f>AVERAGE(Q36,AC36,BA36,BH36,BY36,CR36,DL36,DV36,ED36,AO36)</f>
        <v>66.197797166426454</v>
      </c>
      <c r="EO36" s="84"/>
      <c r="EP36" s="85"/>
      <c r="EQ36" s="46"/>
    </row>
    <row r="37" spans="1:149" ht="14.45" customHeight="1" x14ac:dyDescent="0.25">
      <c r="A37" s="64" t="s">
        <v>50</v>
      </c>
      <c r="B37" s="156" t="str">
        <f>INDEX('Economy Names'!$A$2:$H$213,'Economy Names'!L26,'Economy Names'!$K$1)</f>
        <v>Brazil</v>
      </c>
      <c r="C37" s="86">
        <f>VLOOKUP($C$230,$A$12:$EH$225,C$226,0)*$D$230+VLOOKUP($C$231,$A$12:$EH$225,C$226,0)*$D$231</f>
        <v>10.61</v>
      </c>
      <c r="D37" s="87">
        <f>VLOOKUP($C$230,$A$12:$EG$225,D$226,0)*$D$230+VLOOKUP($C$231,$A$12:$EG$225,D$226,0)*$D$231</f>
        <v>43.470588235294116</v>
      </c>
      <c r="E37" s="88">
        <f>VLOOKUP($C$230,$A$12:$EH$225,E$226,0)*$D$230+VLOOKUP($C$231,$A$12:$EH$225,E$226,0)*$D$231</f>
        <v>16.619999999999997</v>
      </c>
      <c r="F37" s="87">
        <f>VLOOKUP($C$230,$A$12:$EG$225,F$226,0)*$D$230+VLOOKUP($C$231,$A$12:$EG$225,F$226,0)*$D$231</f>
        <v>83.798994974874375</v>
      </c>
      <c r="G37" s="90">
        <f>VLOOKUP($C$230,$A$12:$EH$225,G$226,0)*$D$230+VLOOKUP($C$231,$A$12:$EH$225,G$226,0)*$D$231</f>
        <v>4.181174658259124</v>
      </c>
      <c r="H37" s="87">
        <f>VLOOKUP($C$230,$A$12:$EG$225,H$226,0)*$D$230+VLOOKUP($C$231,$A$12:$EG$225,H$226,0)*$D$231</f>
        <v>97.909412670870438</v>
      </c>
      <c r="I37" s="86">
        <f>VLOOKUP($C$230,$A$12:$EH$225,I$226,0)*$D$230+VLOOKUP($C$231,$A$12:$EH$225,I$226,0)*$D$231</f>
        <v>10.61</v>
      </c>
      <c r="J37" s="87">
        <f>VLOOKUP($C$230,$A$12:$EG$225,J$226,0)*$D$230+VLOOKUP($C$231,$A$12:$EG$225,J$226,0)*$D$231</f>
        <v>43.470588235294116</v>
      </c>
      <c r="K37" s="88">
        <f>VLOOKUP($C$230,$A$12:$EH$225,K$226,0)*$D$230+VLOOKUP($C$231,$A$12:$EH$225,K$226,0)*$D$231</f>
        <v>16.619999999999997</v>
      </c>
      <c r="L37" s="87">
        <f>VLOOKUP($C$230,$A$12:$EG$225,L$226,0)*$D$230+VLOOKUP($C$231,$A$12:$EG$225,L$226,0)*$D$231</f>
        <v>83.798994974874375</v>
      </c>
      <c r="M37" s="90">
        <f>VLOOKUP($C$230,$A$12:$EH$225,M$226,0)*$D$230+VLOOKUP($C$231,$A$12:$EH$225,M$226,0)*$D$231</f>
        <v>4.181174658259124</v>
      </c>
      <c r="N37" s="89">
        <f>VLOOKUP($C$230,$A$12:$EG$225,N$226,0)*$D$230+VLOOKUP($C$231,$A$12:$EG$225,N$226,0)*$D$231</f>
        <v>97.909412670870438</v>
      </c>
      <c r="O37" s="90">
        <f>VLOOKUP($C$230,$A$12:$EH$225,O$226,0)*$D$230+VLOOKUP($C$231,$A$12:$EH$225,O$226,0)*$D$231</f>
        <v>0</v>
      </c>
      <c r="P37" s="87">
        <f>VLOOKUP($C$230,$A$12:$EG$225,P$226,0)*$D$230+VLOOKUP($C$231,$A$12:$EG$225,P$226,0)*$D$231</f>
        <v>100</v>
      </c>
      <c r="Q37" s="68">
        <f>25%*P37+12.5%*D37+12.5%*F37+12.5%*H37+12.5%*J37+12.5%*L37+12.5%*N37</f>
        <v>81.294748970259732</v>
      </c>
      <c r="R37" s="78">
        <f>+Q37</f>
        <v>81.294748970259732</v>
      </c>
      <c r="S37" s="115">
        <f>+ROUND(Q37,1)</f>
        <v>81.3</v>
      </c>
      <c r="T37" s="69">
        <f>RANK(R37,R$13:R$224)</f>
        <v>138</v>
      </c>
      <c r="U37" s="88">
        <f>VLOOKUP($C$230,$A$12:$EH$225,U$226,0)*$D$230+VLOOKUP($C$231,$A$12:$EH$225,U$226,0)*$D$231</f>
        <v>18.61</v>
      </c>
      <c r="V37" s="87">
        <f>VLOOKUP($C$230,$A$12:$EG$225,V$226,0)*$D$230+VLOOKUP($C$231,$A$12:$EG$225,V$226,0)*$D$231</f>
        <v>45.56</v>
      </c>
      <c r="W37" s="90">
        <f>VLOOKUP($C$230,$A$12:$EH$225,W$226,0)*$D$230+VLOOKUP($C$231,$A$12:$EH$225,W$226,0)*$D$231</f>
        <v>338.37</v>
      </c>
      <c r="X37" s="87">
        <f>VLOOKUP($C$230,$A$12:$EG$225,X$226,0)*$D$230+VLOOKUP($C$231,$A$12:$EG$225,X$226,0)*$D$231</f>
        <v>11.913544668587896</v>
      </c>
      <c r="Y37" s="90">
        <f>VLOOKUP($C$230,$A$12:$EH$225,Y$226,0)*$D$230+VLOOKUP($C$231,$A$12:$EH$225,Y$226,0)*$D$231</f>
        <v>1.1481504869541679</v>
      </c>
      <c r="Z37" s="89">
        <f>VLOOKUP($C$230,$A$12:$EG$225,Z$226,0)*$D$230+VLOOKUP($C$231,$A$12:$EG$225,Z$226,0)*$D$231</f>
        <v>94.25924756522916</v>
      </c>
      <c r="AA37" s="90">
        <f>VLOOKUP($C$230,$A$12:$EH$225,AA$226,0)*$D$230+VLOOKUP($C$231,$A$12:$EH$225,AA$226,0)*$D$231</f>
        <v>8.39</v>
      </c>
      <c r="AB37" s="87">
        <f>VLOOKUP($C$230,$A$12:$EG$225,AB$226,0)*$D$230+VLOOKUP($C$231,$A$12:$EG$225,AB$226,0)*$D$231</f>
        <v>55.933333333333337</v>
      </c>
      <c r="AC37" s="68">
        <f>AVERAGE(V37,X37,Z37,AB37)</f>
        <v>51.916531391787601</v>
      </c>
      <c r="AD37" s="68">
        <f>+AC37</f>
        <v>51.916531391787601</v>
      </c>
      <c r="AE37" s="115">
        <f>+ROUND(AC37,1)</f>
        <v>51.9</v>
      </c>
      <c r="AF37" s="72">
        <f>RANK(AD37,AD$13:AD$224)</f>
        <v>170</v>
      </c>
      <c r="AG37" s="86">
        <f>VLOOKUP($C$230,$A$12:$EH$225,AG$226,0)*$D$230+VLOOKUP($C$231,$A$12:$EH$225,AG$226,0)*$D$231</f>
        <v>5</v>
      </c>
      <c r="AH37" s="87">
        <f>VLOOKUP($C$230,$A$12:$EG$225,AH$226,0)*$D$230+VLOOKUP($C$231,$A$12:$EG$225,AH$226,0)*$D$231</f>
        <v>66.666666666666657</v>
      </c>
      <c r="AI37" s="88">
        <f>VLOOKUP($C$230,$A$12:$EH$225,AI$226,0)*$D$230+VLOOKUP($C$231,$A$12:$EH$225,AI$226,0)*$D$231</f>
        <v>128.49</v>
      </c>
      <c r="AJ37" s="87">
        <f>VLOOKUP($C$230,$A$12:$EG$225,AJ$226,0)*$D$230+VLOOKUP($C$231,$A$12:$EG$225,AJ$226,0)*$D$231</f>
        <v>51.960869565217386</v>
      </c>
      <c r="AK37" s="90">
        <f>VLOOKUP($C$230,$A$12:$EH$225,AK$226,0)*$D$230+VLOOKUP($C$231,$A$12:$EH$225,AK$226,0)*$D$231</f>
        <v>203.38582920769429</v>
      </c>
      <c r="AL37" s="87">
        <f>VLOOKUP($C$230,$A$12:$EG$225,AL$226,0)*$D$230+VLOOKUP($C$231,$A$12:$EG$225,AL$226,0)*$D$231</f>
        <v>97.489063836942051</v>
      </c>
      <c r="AM37" s="88">
        <f>VLOOKUP($C$230,$A$12:$EH$225,AM$226,0)*$D$230+VLOOKUP($C$231,$A$12:$EH$225,AM$226,0)*$D$231</f>
        <v>6</v>
      </c>
      <c r="AN37" s="87">
        <f>VLOOKUP($C$230,$A$12:$EG$225,AN$226,0)*$D$230+VLOOKUP($C$231,$A$12:$EG$225,AN$226,0)*$D$231</f>
        <v>75</v>
      </c>
      <c r="AO37" s="74">
        <f>AVERAGE(AH37,AJ37,AL37,AN37)</f>
        <v>72.779150017206518</v>
      </c>
      <c r="AP37" s="68">
        <f>+AO37</f>
        <v>72.779150017206518</v>
      </c>
      <c r="AQ37" s="115">
        <f>+ROUND(AO37,1)</f>
        <v>72.8</v>
      </c>
      <c r="AR37" s="69">
        <f>RANK(AP37,AP$13:AP$224)</f>
        <v>98</v>
      </c>
      <c r="AS37" s="88">
        <f>VLOOKUP($C$230,$A$12:$EH$225,AS$226,0)*$D$230+VLOOKUP($C$231,$A$12:$EH$225,AS$226,0)*$D$231</f>
        <v>13.61</v>
      </c>
      <c r="AT37" s="87">
        <f>VLOOKUP($C$230,$A$12:$EG$225,AT$226,0)*$D$230+VLOOKUP($C$231,$A$12:$EG$225,AT$226,0)*$D$231</f>
        <v>0</v>
      </c>
      <c r="AU37" s="88">
        <f>VLOOKUP($C$230,$A$12:$EH$225,AU$226,0)*$D$230+VLOOKUP($C$231,$A$12:$EH$225,AU$226,0)*$D$231</f>
        <v>30.740000000000002</v>
      </c>
      <c r="AV37" s="87">
        <f>VLOOKUP($C$230,$A$12:$EG$225,AV$226,0)*$D$230+VLOOKUP($C$231,$A$12:$EG$225,AV$226,0)*$D$231</f>
        <v>85.770334928229673</v>
      </c>
      <c r="AW37" s="88">
        <f>VLOOKUP($C$230,$A$12:$EH$225,AW$226,0)*$D$230+VLOOKUP($C$231,$A$12:$EH$225,AW$226,0)*$D$231</f>
        <v>3.5566590069538528</v>
      </c>
      <c r="AX37" s="89">
        <f>VLOOKUP($C$230,$A$12:$EG$225,AX$226,0)*$D$230+VLOOKUP($C$231,$A$12:$EG$225,AX$226,0)*$D$231</f>
        <v>76.288939953640977</v>
      </c>
      <c r="AY37" s="88">
        <f>VLOOKUP($C$230,$A$12:$EH$225,AY$226,0)*$D$230+VLOOKUP($C$231,$A$12:$EH$225,AY$226,0)*$D$231</f>
        <v>16.305</v>
      </c>
      <c r="AZ37" s="87">
        <f>VLOOKUP($C$230,$A$12:$EG$225,AZ$226,0)*$D$230+VLOOKUP($C$231,$A$12:$EG$225,AZ$226,0)*$D$231</f>
        <v>54.350000000000009</v>
      </c>
      <c r="BA37" s="76">
        <f>AVERAGE(AT37,AV37,AX37,AZ37)</f>
        <v>54.102318720467665</v>
      </c>
      <c r="BB37" s="68">
        <f>+BA37</f>
        <v>54.102318720467665</v>
      </c>
      <c r="BC37" s="115">
        <f>+ROUND(BA37,1)</f>
        <v>54.1</v>
      </c>
      <c r="BD37" s="69">
        <f>RANK(BB37,BB$13:BB$224)</f>
        <v>133</v>
      </c>
      <c r="BE37" s="86">
        <f>VLOOKUP($C$230,$A$12:$EH$225,BE$226,0)*$D$230+VLOOKUP($C$231,$A$12:$EH$225,BE$226,0)*$D$231</f>
        <v>8</v>
      </c>
      <c r="BF37" s="86">
        <f>VLOOKUP($C$230,$A$12:$EH$225,BF$226,0)*$D$230+VLOOKUP($C$231,$A$12:$EH$225,BF$226,0)*$D$231</f>
        <v>2</v>
      </c>
      <c r="BG37" s="77">
        <f>+SUM(BE37,BF37)</f>
        <v>10</v>
      </c>
      <c r="BH37" s="76">
        <f>(IF(BG37=-1,0,(IF(BG37&lt;BG$4,0,IF(BG37&gt;BG$3,1,((-BG$4+BG37)/BG$5))))))*100</f>
        <v>50</v>
      </c>
      <c r="BI37" s="119">
        <f>+BH37</f>
        <v>50</v>
      </c>
      <c r="BJ37" s="115">
        <f>ROUND(BH37,1)</f>
        <v>50</v>
      </c>
      <c r="BK37" s="69">
        <f>RANK(BI37,BI$13:BI$224)</f>
        <v>104</v>
      </c>
      <c r="BL37" s="86">
        <f>VLOOKUP($C$230,$A$12:$EH$225,BL$226,0)*$D$230+VLOOKUP($C$231,$A$12:$EH$225,BL$226,0)*$D$231</f>
        <v>5</v>
      </c>
      <c r="BM37" s="89">
        <f>VLOOKUP($C$230,$A$12:$EG$225,BM$226,0)*$D$230+VLOOKUP($C$231,$A$12:$EG$225,BM$226,0)*$D$231</f>
        <v>50</v>
      </c>
      <c r="BN37" s="86">
        <f>VLOOKUP($C$230,$A$12:$EH$225,BN$226,0)*$D$230+VLOOKUP($C$231,$A$12:$EH$225,BN$226,0)*$D$231</f>
        <v>8</v>
      </c>
      <c r="BO37" s="89">
        <f>VLOOKUP($C$230,$A$12:$EG$225,BO$226,0)*$D$230+VLOOKUP($C$231,$A$12:$EG$225,BO$226,0)*$D$231</f>
        <v>80</v>
      </c>
      <c r="BP37" s="86">
        <f>VLOOKUP($C$230,$A$12:$EH$225,BP$226,0)*$D$230+VLOOKUP($C$231,$A$12:$EH$225,BP$226,0)*$D$231</f>
        <v>4</v>
      </c>
      <c r="BQ37" s="89">
        <f>VLOOKUP($C$230,$A$12:$EG$225,BQ$226,0)*$D$230+VLOOKUP($C$231,$A$12:$EG$225,BQ$226,0)*$D$231</f>
        <v>40</v>
      </c>
      <c r="BR37" s="86">
        <f>VLOOKUP($C$230,$A$12:$EH$225,BR$226,0)*$D$230+VLOOKUP($C$231,$A$12:$EH$225,BR$226,0)*$D$231</f>
        <v>4</v>
      </c>
      <c r="BS37" s="89">
        <f>VLOOKUP($C$230,$A$12:$EG$225,BS$226,0)*$D$230+VLOOKUP($C$231,$A$12:$EG$225,BS$226,0)*$D$231</f>
        <v>66.666666666666657</v>
      </c>
      <c r="BT37" s="86">
        <f>VLOOKUP($C$230,$A$12:$EH$225,BT$226,0)*$D$230+VLOOKUP($C$231,$A$12:$EH$225,BT$226,0)*$D$231</f>
        <v>4</v>
      </c>
      <c r="BU37" s="89">
        <f>VLOOKUP($C$230,$A$12:$EG$225,BU$226,0)*$D$230+VLOOKUP($C$231,$A$12:$EG$225,BU$226,0)*$D$231</f>
        <v>57.142857142857139</v>
      </c>
      <c r="BV37" s="86">
        <f>VLOOKUP($C$230,$A$12:$EH$225,BV$226,0)*$D$230+VLOOKUP($C$231,$A$12:$EH$225,BV$226,0)*$D$231</f>
        <v>6</v>
      </c>
      <c r="BW37" s="87">
        <f>VLOOKUP($C$230,$A$12:$EG$225,BW$226,0)*$D$230+VLOOKUP($C$231,$A$12:$EG$225,BW$226,0)*$D$231</f>
        <v>85.714285714285708</v>
      </c>
      <c r="BX37" s="77">
        <f>+SUM(BN37,BL37,BP37,BR37,BT37,BV37)</f>
        <v>31</v>
      </c>
      <c r="BY37" s="80">
        <f>(IF(BX37=-1,0,(IF(BX37&lt;BX$4,0,IF(BX37&gt;BX$3,1,((-BX$4+BX37)/BX$5))))))*100</f>
        <v>62</v>
      </c>
      <c r="BZ37" s="78">
        <f>+BY37</f>
        <v>62</v>
      </c>
      <c r="CA37" s="115">
        <f>+ROUND(BY37,1)</f>
        <v>62</v>
      </c>
      <c r="CB37" s="72">
        <f>RANK(BZ37,BZ$13:BZ$224)</f>
        <v>61</v>
      </c>
      <c r="CC37" s="88">
        <f>VLOOKUP($C$230,$A$12:$EH$225,CC$226,0)*$D$230+VLOOKUP($C$231,$A$12:$EH$225,CC$226,0)*$D$231</f>
        <v>9.61</v>
      </c>
      <c r="CD37" s="89">
        <f>VLOOKUP($C$230,$A$12:$EG$225,CD$226,0)*$D$230+VLOOKUP($C$231,$A$12:$EG$225,CD$226,0)*$D$231</f>
        <v>88.98333333333332</v>
      </c>
      <c r="CE37" s="86">
        <f>VLOOKUP($C$230,$A$12:$EH$225,CE$226,0)*$D$230+VLOOKUP($C$231,$A$12:$EH$225,CE$226,0)*$D$231</f>
        <v>1501</v>
      </c>
      <c r="CF37" s="87">
        <f>VLOOKUP($C$230,$A$12:$EG$225,CF$226,0)*$D$230+VLOOKUP($C$231,$A$12:$EG$225,CF$226,0)*$D$231</f>
        <v>0</v>
      </c>
      <c r="CG37" s="88">
        <f>VLOOKUP($C$230,$A$12:$EH$225,CG$226,0)*$D$230+VLOOKUP($C$231,$A$12:$EH$225,CG$226,0)*$D$231</f>
        <v>65.105730230491559</v>
      </c>
      <c r="CH37" s="87">
        <f>VLOOKUP($C$230,$A$12:$EG$225,CH$226,0)*$D$230+VLOOKUP($C$231,$A$12:$EG$225,CH$226,0)*$D$231</f>
        <v>40.822202812032124</v>
      </c>
      <c r="CI37" s="90" t="str">
        <f>IF(OR(VLOOKUP($C$230,$A$12:$EH$225,CI$226,0)="NO VAT",VLOOKUP($C$231,$A$12:$EH$225,CI$226,0)="NO VAT"), "NO VAT", (IF(OR(VLOOKUP($C$230,$A$12:$EH$225,CI$226,0)="NO REFUND", VLOOKUP($C$231,$A$12:$EH$225,CI$226,0)="NO REFUND"), "NO REFUND", VLOOKUP($C$230,$A$12:$EH$225,CI$226,0)*$D$230+VLOOKUP($C$231,$A$12:$EH$225,CI$226,0)*$D$231)))</f>
        <v>NO REFUND</v>
      </c>
      <c r="CJ37" s="89">
        <f>IF(OR(VLOOKUP($C$230,$A$12:$EH$225,CJ$226,0)="NO VAT",VLOOKUP($C$231,$A$12:$EH$225,CJ$226,0)="NO VAT"), "NO VAT", (IF(OR(VLOOKUP($C$230,$A$12:$EH$225,CJ$226,0)="NO REFUND", VLOOKUP($C$231,$A$12:$EH$225,CJ$226,0)="NO REFUND"), "NO REFUND", VLOOKUP($C$230,$A$12:$EH$225,CJ$226,0)*$D$230+VLOOKUP($C$231,$A$12:$EH$225,CJ$226,0)*$D$231)))</f>
        <v>0</v>
      </c>
      <c r="CK37" s="90" t="str">
        <f>IF(OR(VLOOKUP($C$230,$A$12:$EH$225,CK$226,0)="NO VAT",VLOOKUP($C$231,$A$12:$EH$225,CK$226,0)="NO VAT"), "NO VAT", (IF(OR(VLOOKUP($C$230,$A$12:$EH$225,CK$226,0)="NO REFUND", VLOOKUP($C$231,$A$12:$EH$225,CK$226,0)="NO REFUND"), "NO REFUND", VLOOKUP($C$230,$A$12:$EH$225,CK$226,0)*$D$230+VLOOKUP($C$231,$A$12:$EH$225,CK$226,0)*$D$231)))</f>
        <v>NO REFUND</v>
      </c>
      <c r="CL37" s="89">
        <f>IF(OR(VLOOKUP($C$230,$A$12:$EH$225,CL$226,0)="NO VAT",VLOOKUP($C$231,$A$12:$EH$225,CL$226,0)="NO VAT"), "NO VAT", (IF(OR(VLOOKUP($C$230,$A$12:$EH$225,CL$226,0)="NO REFUND", VLOOKUP($C$231,$A$12:$EH$225,CL$226,0)="NO REFUND"), "NO REFUND", VLOOKUP($C$230,$A$12:$EH$225,CL$226,0)*$D$230+VLOOKUP($C$231,$A$12:$EH$225,CL$226,0)*$D$231)))</f>
        <v>0</v>
      </c>
      <c r="CM37" s="90">
        <f>IF(OR(VLOOKUP($C$230,$A$12:$EH$225,CM$226,0)="NO CIT",VLOOKUP($C$231,$A$12:$EH$225,CM$226,0)="NO CIT"), "NO CIT",VLOOKUP($C$230,$A$12:$EH$225,CM$226,0)*$D$230+VLOOKUP($C$231,$A$12:$EH$225,CM$226,0)*$D$231)</f>
        <v>39</v>
      </c>
      <c r="CN37" s="89">
        <f>IF(OR(VLOOKUP($C$230,$A$12:$EH$225,CN$226,0)="NO CIT",VLOOKUP($C$231,$A$12:$EH$225,CN$226,0)="NO CIT"), "NO CIT",VLOOKUP($C$230,$A$12:$EH$225,CN$226,0)*$D$230+VLOOKUP($C$231,$A$12:$EH$225,CN$226,0)*$D$231)</f>
        <v>31.192660550458719</v>
      </c>
      <c r="CO37" s="90">
        <f>IF(OR(VLOOKUP($C$230,$A$12:$EH$225,CO$226,0)="NO CIT",VLOOKUP($C$231,$A$12:$EH$225,CO$226,0)="NO CIT"), "NO CIT",VLOOKUP($C$230,$A$12:$EH$225,CO$226,0)*$D$230+VLOOKUP($C$231,$A$12:$EH$225,CO$226,0)*$D$231)</f>
        <v>86.571428571428598</v>
      </c>
      <c r="CP37" s="90">
        <f>IF(OR(VLOOKUP($C$230,$A$12:$EH$225,CP$226,0)="NO CIT",VLOOKUP($C$231,$A$12:$EH$225,CP$226,0)="NO CIT"), "NO CIT",VLOOKUP($C$230,$A$12:$EH$225,CP$226,0)*$D$230+VLOOKUP($C$231,$A$12:$EH$225,CP$226,0)*$D$231)</f>
        <v>0</v>
      </c>
      <c r="CQ37" s="157">
        <f>IF(OR(ISNUMBER(CJ37),ISNUMBER(CL37),ISNUMBER(CN37),ISNUMBER(CP37)),AVERAGE(CJ37,CL37,CN37,CP37),"")</f>
        <v>7.7981651376146797</v>
      </c>
      <c r="CR37" s="128">
        <f>AVERAGE(CD37,CF37,CH37,CQ37)</f>
        <v>34.400925320745031</v>
      </c>
      <c r="CS37" s="78">
        <f>+CR37</f>
        <v>34.400925320745031</v>
      </c>
      <c r="CT37" s="115">
        <f>ROUND(CR37,1)</f>
        <v>34.4</v>
      </c>
      <c r="CU37" s="69">
        <f>RANK(CS37,CS$13:CS$224)</f>
        <v>184</v>
      </c>
      <c r="CV37" s="86">
        <f>VLOOKUP($C$230,$A$12:$EH$225,CV$226,0)*$D$230+VLOOKUP($C$231,$A$12:$EH$225,CV$226,0)*$D$231</f>
        <v>49.043478260869598</v>
      </c>
      <c r="CW37" s="89">
        <f>VLOOKUP($C$230,$A$12:$EG$225,CW$226,0)*$D$230+VLOOKUP($C$231,$A$12:$EG$225,CW$226,0)*$D$231</f>
        <v>69.783975936560012</v>
      </c>
      <c r="CX37" s="86">
        <f>VLOOKUP($C$230,$A$12:$EH$225,CX$226,0)*$D$230+VLOOKUP($C$231,$A$12:$EH$225,CX$226,0)*$D$231</f>
        <v>12</v>
      </c>
      <c r="CY37" s="89">
        <f>VLOOKUP($C$230,$A$12:$EG$225,CY$226,0)*$D$230+VLOOKUP($C$231,$A$12:$EG$225,CY$226,0)*$D$231</f>
        <v>93.491124260355036</v>
      </c>
      <c r="CZ37" s="86">
        <f>VLOOKUP($C$230,$A$12:$EH$225,CZ$226,0)*$D$230+VLOOKUP($C$231,$A$12:$EH$225,CZ$226,0)*$D$231</f>
        <v>861.95652173913095</v>
      </c>
      <c r="DA37" s="89">
        <f>VLOOKUP($C$230,$A$12:$EG$225,DA$226,0)*$D$230+VLOOKUP($C$231,$A$12:$EG$225,DA$226,0)*$D$231</f>
        <v>18.683347005742363</v>
      </c>
      <c r="DB37" s="88">
        <f>VLOOKUP($C$230,$A$12:$EH$225,DB$226,0)*$D$230+VLOOKUP($C$231,$A$12:$EH$225,DB$226,0)*$D$231</f>
        <v>226.388888888889</v>
      </c>
      <c r="DC37" s="89">
        <f>VLOOKUP($C$230,$A$12:$EG$225,DC$226,0)*$D$230+VLOOKUP($C$231,$A$12:$EG$225,DC$226,0)*$D$231</f>
        <v>43.40277777777775</v>
      </c>
      <c r="DD37" s="86">
        <f>VLOOKUP($C$230,$A$12:$EH$225,DD$226,0)*$D$230+VLOOKUP($C$231,$A$12:$EH$225,DD$226,0)*$D$231</f>
        <v>30</v>
      </c>
      <c r="DE37" s="89">
        <f>VLOOKUP($C$230,$A$12:$EG$225,DE$226,0)*$D$230+VLOOKUP($C$231,$A$12:$EG$225,DE$226,0)*$D$231</f>
        <v>89.605734767025098</v>
      </c>
      <c r="DF37" s="86">
        <f>VLOOKUP($C$230,$A$12:$EH$225,DF$226,0)*$D$230+VLOOKUP($C$231,$A$12:$EH$225,DF$226,0)*$D$231</f>
        <v>24</v>
      </c>
      <c r="DG37" s="89">
        <f>VLOOKUP($C$230,$A$12:$EG$225,DG$226,0)*$D$230+VLOOKUP($C$231,$A$12:$EG$225,DG$226,0)*$D$231</f>
        <v>90.376569037656907</v>
      </c>
      <c r="DH37" s="90">
        <f>VLOOKUP($C$230,$A$12:$EH$225,DH$226,0)*$D$230+VLOOKUP($C$231,$A$12:$EH$225,DH$226,0)*$D$231</f>
        <v>375</v>
      </c>
      <c r="DI37" s="89">
        <f>VLOOKUP($C$230,$A$12:$EG$225,DI$226,0)*$D$230+VLOOKUP($C$231,$A$12:$EG$225,DI$226,0)*$D$231</f>
        <v>68.75</v>
      </c>
      <c r="DJ37" s="86">
        <f>VLOOKUP($C$230,$A$12:$EH$225,DJ$226,0)*$D$230+VLOOKUP($C$231,$A$12:$EH$225,DJ$226,0)*$D$231</f>
        <v>106.944444444444</v>
      </c>
      <c r="DK37" s="87">
        <f>VLOOKUP($C$230,$A$12:$EG$225,DK$226,0)*$D$230+VLOOKUP($C$231,$A$12:$EG$225,DK$226,0)*$D$231</f>
        <v>84.722222222222285</v>
      </c>
      <c r="DL37" s="78">
        <f>AVERAGE(CW37,CY37,DA37,DC37,DE37,DG37,DI37,DK37)</f>
        <v>69.851968875917436</v>
      </c>
      <c r="DM37" s="78">
        <f>+DL37</f>
        <v>69.851968875917436</v>
      </c>
      <c r="DN37" s="115">
        <f>ROUND(DL37,1)</f>
        <v>69.900000000000006</v>
      </c>
      <c r="DO37" s="69">
        <f>RANK(DM37,DM$13:DM$224)</f>
        <v>108</v>
      </c>
      <c r="DP37" s="90">
        <f>VLOOKUP($C$230,$A$12:$EH$225,DP$226,0)*$D$230+VLOOKUP($C$231,$A$12:$EH$225,DP$226,0)*$D$231</f>
        <v>801.2</v>
      </c>
      <c r="DQ37" s="87">
        <f>VLOOKUP($C$230,$A$12:$EG$225,DQ$226,0)*$D$230+VLOOKUP($C$231,$A$12:$EG$225,DQ$226,0)*$D$231</f>
        <v>44.16393442622951</v>
      </c>
      <c r="DR37" s="88">
        <f>VLOOKUP($C$230,$A$12:$EH$225,DR$226,0)*$D$230+VLOOKUP($C$231,$A$12:$EH$225,DR$226,0)*$D$231</f>
        <v>21.986999999999998</v>
      </c>
      <c r="DS37" s="87">
        <f>VLOOKUP($C$230,$A$12:$EG$225,DS$226,0)*$D$230+VLOOKUP($C$231,$A$12:$EG$225,DS$226,0)*$D$231</f>
        <v>75.380202474690662</v>
      </c>
      <c r="DT37" s="88">
        <f>VLOOKUP($C$230,$A$12:$EH$225,DT$226,0)*$D$230+VLOOKUP($C$231,$A$12:$EH$225,DT$226,0)*$D$231</f>
        <v>13.085000000000001</v>
      </c>
      <c r="DU37" s="87">
        <f>VLOOKUP($C$230,$A$12:$EG$225,DU$226,0)*$D$230+VLOOKUP($C$231,$A$12:$EG$225,DU$226,0)*$D$231</f>
        <v>72.694444444444443</v>
      </c>
      <c r="DV37" s="78">
        <f>AVERAGE(DU37,DQ37,DS37)</f>
        <v>64.079527115121536</v>
      </c>
      <c r="DW37" s="78">
        <f>+DV37</f>
        <v>64.079527115121536</v>
      </c>
      <c r="DX37" s="115">
        <f>ROUND(DV37,1)</f>
        <v>64.099999999999994</v>
      </c>
      <c r="DY37" s="69">
        <f>RANK(DW37,DW$13:DW$224)</f>
        <v>58</v>
      </c>
      <c r="DZ37" s="88">
        <f>VLOOKUP($C$230,$A$12:$EH$225,DZ$226,0)*$D$230+VLOOKUP($C$231,$A$12:$EH$225,DZ$226,0)*$D$231</f>
        <v>18.172243610667099</v>
      </c>
      <c r="EA37" s="89">
        <f>VLOOKUP($C$230,$A$12:$EG$225,EA$226,0)*$D$230+VLOOKUP($C$231,$A$12:$EG$225,EA$226,0)*$D$231</f>
        <v>19.5610803128817</v>
      </c>
      <c r="EB37" s="90">
        <f>VLOOKUP($C$230,$A$12:$EG$224,EB$226,FALSE)*$D$230+VLOOKUP($C$231,$A$12:$EG$224,EB$226,FALSE)*$D$231</f>
        <v>13</v>
      </c>
      <c r="EC37" s="87">
        <f>VLOOKUP($C$230,$A$12:$EG$225,EC$226,0)*$D$230+VLOOKUP($C$231,$A$12:$EG$225,EC$226,0)*$D$231</f>
        <v>81.25</v>
      </c>
      <c r="ED37" s="68">
        <f>AVERAGE(EA37,EC37)</f>
        <v>50.40554015644085</v>
      </c>
      <c r="EE37" s="78">
        <f>+ED37</f>
        <v>50.40554015644085</v>
      </c>
      <c r="EF37" s="115">
        <f>ROUND(ED37,1)</f>
        <v>50.4</v>
      </c>
      <c r="EG37" s="69">
        <f>RANK(EE37,EE$13:EE$224)</f>
        <v>77</v>
      </c>
      <c r="EH37" s="81"/>
      <c r="EI37" s="92">
        <v>2</v>
      </c>
      <c r="EJ37" s="81"/>
      <c r="EK37" s="83">
        <f>RANK(EN37,EN$13:EN$224)</f>
        <v>124</v>
      </c>
      <c r="EL37" s="134">
        <f>ROUND(EM37,1)</f>
        <v>59.1</v>
      </c>
      <c r="EM37" s="158">
        <f>AVERAGE(Q37,AC37,BA37,BH37,BY37,CR37,DL37,DV37,ED37,AO37)</f>
        <v>59.083071056794644</v>
      </c>
      <c r="EN37" s="139">
        <f>AVERAGE(Q37,AC37,BA37,BH37,BY37,CR37,DL37,DV37,ED37,AO37)</f>
        <v>59.083071056794644</v>
      </c>
      <c r="EO37" s="84">
        <v>1</v>
      </c>
      <c r="EP37" s="85"/>
      <c r="EQ37" s="46"/>
      <c r="ES37" s="84">
        <v>1</v>
      </c>
    </row>
    <row r="38" spans="1:149" ht="14.45" customHeight="1" x14ac:dyDescent="0.25">
      <c r="A38" s="64" t="s">
        <v>1882</v>
      </c>
      <c r="B38" s="156" t="str">
        <f>INDEX('Economy Names'!$A$2:$H$213,'Economy Names'!L27,'Economy Names'!$K$1)</f>
        <v>Brazil Rio de Janeiro</v>
      </c>
      <c r="C38" s="65">
        <v>10</v>
      </c>
      <c r="D38" s="66">
        <f>(IF(C38=-1,0,(IF(C38&gt;C$4,0,IF(C38&lt;C$3,1,((C$4-C38)/C$5))))))*100</f>
        <v>47.058823529411761</v>
      </c>
      <c r="E38" s="65">
        <v>21.5</v>
      </c>
      <c r="F38" s="66">
        <f>(IF(E38=-1,0,(IF(E38&gt;E$4,0,IF(E38&lt;E$3,1,((E$4-E38)/E$5))))))*100</f>
        <v>78.894472361809036</v>
      </c>
      <c r="G38" s="67">
        <v>5.1489302704742004</v>
      </c>
      <c r="H38" s="66">
        <f>(IF(G38=-1,0,(IF(G38&gt;G$4,0,IF(G38&lt;G$3,1,((G$4-G38)/G$5))))))*100</f>
        <v>97.425534864762895</v>
      </c>
      <c r="I38" s="65">
        <v>10</v>
      </c>
      <c r="J38" s="66">
        <f>(IF(I38=-1,0,(IF(I38&gt;I$4,0,IF(I38&lt;I$3,1,((I$4-I38)/I$5))))))*100</f>
        <v>47.058823529411761</v>
      </c>
      <c r="K38" s="65">
        <v>21.5</v>
      </c>
      <c r="L38" s="66">
        <f>(IF(K38=-1,0,(IF(K38&gt;K$4,0,IF(K38&lt;K$3,1,((K$4-K38)/K$5))))))*100</f>
        <v>78.894472361809036</v>
      </c>
      <c r="M38" s="67">
        <v>5.1489302704742004</v>
      </c>
      <c r="N38" s="68">
        <f>(IF(M38=-1,0,(IF(M38&gt;M$4,0,IF(M38&lt;M$3,1,((M$4-M38)/M$5))))))*100</f>
        <v>97.425534864762895</v>
      </c>
      <c r="O38" s="67">
        <v>0</v>
      </c>
      <c r="P38" s="66">
        <f>(IF(O38=-1,0,(IF(O38&gt;O$4,0,IF(O38&lt;O$3,1,((O$4-O38)/O$5))))))*100</f>
        <v>100</v>
      </c>
      <c r="Q38" s="68">
        <f>25%*P38+12.5%*D38+12.5%*F38+12.5%*H38+12.5%*J38+12.5%*L38+12.5%*N38</f>
        <v>80.844707688995925</v>
      </c>
      <c r="R38" s="78"/>
      <c r="S38" s="115">
        <f>+ROUND(Q38,1)</f>
        <v>80.8</v>
      </c>
      <c r="T38" s="69">
        <f>+VLOOKUP($F$229,$A$13:$DI$224,T$226,0)</f>
        <v>138</v>
      </c>
      <c r="U38" s="70">
        <v>18</v>
      </c>
      <c r="V38" s="66">
        <f>(IF(U38=-1,0,(IF(U38&gt;U$4,0,IF(U38&lt;U$3,1,((U$4-U38)/U$5))))))*100</f>
        <v>48</v>
      </c>
      <c r="W38" s="70">
        <v>267</v>
      </c>
      <c r="X38" s="66">
        <f>(IF(W38=-1,0,(IF(W38&gt;W$4,0,IF(W38&lt;W$3,1,((W$4-W38)/W$5))))))*100</f>
        <v>30.547550432276655</v>
      </c>
      <c r="Y38" s="71">
        <v>0.95183222077021001</v>
      </c>
      <c r="Z38" s="68">
        <f>(IF(Y38=-1,0,(IF(Y38&gt;Y$4,0,IF(Y38&lt;Y$3,1,((Y$4-Y38)/Y$5))))))*100</f>
        <v>95.240838896148944</v>
      </c>
      <c r="AA38" s="70">
        <v>9</v>
      </c>
      <c r="AB38" s="66">
        <f>IF(AA38="No Practice", 0, AA38/15*100)</f>
        <v>60</v>
      </c>
      <c r="AC38" s="68">
        <f>AVERAGE(V38,X38,Z38,AB38)</f>
        <v>58.447097332106395</v>
      </c>
      <c r="AD38" s="68"/>
      <c r="AE38" s="115">
        <f>+ROUND(AC38,1)</f>
        <v>58.4</v>
      </c>
      <c r="AF38" s="72">
        <f>+VLOOKUP($F$229,$A$13:$DI$224,AF$226,0)</f>
        <v>170</v>
      </c>
      <c r="AG38" s="70">
        <v>5</v>
      </c>
      <c r="AH38" s="66">
        <f>(IF(AG38=-1,0,(IF(AG38&gt;AG$4,0,IF(AG38&lt;AG$3,1,((AG$4-AG38)/AG$5))))))*100</f>
        <v>66.666666666666657</v>
      </c>
      <c r="AI38" s="70">
        <v>123</v>
      </c>
      <c r="AJ38" s="66">
        <f>(IF(AI38=-1,0,(IF(AI38&gt;AI$4,0,IF(AI38&lt;AI$3,1,((AI$4-AI38)/AI$5))))))*100</f>
        <v>54.347826086956516</v>
      </c>
      <c r="AK38" s="71">
        <v>0.46885521020879001</v>
      </c>
      <c r="AL38" s="66">
        <f>(IF(AK38=-1,0,(IF(AK38&gt;AK$4,0,IF(AK38&lt;AK$3,1,((AK$4-AK38)/AK$5))))))*100</f>
        <v>99.9942116640715</v>
      </c>
      <c r="AM38" s="70">
        <v>6</v>
      </c>
      <c r="AN38" s="66">
        <f>+IF(AM38="No Practice",0,AM38/8)*100</f>
        <v>75</v>
      </c>
      <c r="AO38" s="74">
        <f>AVERAGE(AH38,AJ38,AL38,AN38)</f>
        <v>74.002176104423668</v>
      </c>
      <c r="AP38" s="68"/>
      <c r="AQ38" s="115">
        <f>+ROUND(AO38,1)</f>
        <v>74</v>
      </c>
      <c r="AR38" s="69">
        <f>+VLOOKUP($F$229,$A$13:$DI$224,AR$226,0)</f>
        <v>98</v>
      </c>
      <c r="AS38" s="75">
        <v>13</v>
      </c>
      <c r="AT38" s="66">
        <f>(IF(AS38=-1,0,(IF(AS38&gt;AS$4,0,IF(AS38&lt;AS$3,1,((AS$4-AS38)/AS$5))))))*100</f>
        <v>0</v>
      </c>
      <c r="AU38" s="75">
        <v>40.5</v>
      </c>
      <c r="AV38" s="66">
        <f>(IF(AU38=-1,0,(IF(AU38&gt;AU$4,0,IF(AU38&lt;AU$3,1,((AU$4-AU38)/AU$5))))))*100</f>
        <v>81.100478468899524</v>
      </c>
      <c r="AW38" s="75">
        <v>3.5501743504500398</v>
      </c>
      <c r="AX38" s="68">
        <f>(IF(AW38=-1,0,(IF(AW38&gt;AW$4,0,IF(AW38&lt;AW$3,1,((AW$4-AW38)/AW$5))))))*100</f>
        <v>76.332170996999736</v>
      </c>
      <c r="AY38" s="75">
        <v>16</v>
      </c>
      <c r="AZ38" s="66">
        <f>+IF(AY38="No Practice",0,AY38/30)*100</f>
        <v>53.333333333333336</v>
      </c>
      <c r="BA38" s="76">
        <f>AVERAGE(AT38,AV38,AX38,AZ38)</f>
        <v>52.691495699808151</v>
      </c>
      <c r="BB38" s="68"/>
      <c r="BC38" s="115">
        <f>+ROUND(BA38,1)</f>
        <v>52.7</v>
      </c>
      <c r="BD38" s="69">
        <f>+VLOOKUP($F$229,$A$13:$DI$224,BD$226,0)</f>
        <v>133</v>
      </c>
      <c r="BE38" s="73">
        <v>8</v>
      </c>
      <c r="BF38" s="73">
        <v>2</v>
      </c>
      <c r="BG38" s="77">
        <f>+SUM(BE38,BF38)</f>
        <v>10</v>
      </c>
      <c r="BH38" s="76">
        <f>(IF(BG38=-1,0,(IF(BG38&lt;BG$4,0,IF(BG38&gt;BG$3,1,((-BG$4+BG38)/BG$5))))))*100</f>
        <v>50</v>
      </c>
      <c r="BI38" s="119"/>
      <c r="BJ38" s="115">
        <f>ROUND(BH38,1)</f>
        <v>50</v>
      </c>
      <c r="BK38" s="69">
        <f>+VLOOKUP($F$229,$A$13:$DI$224,BK$226,0)</f>
        <v>104</v>
      </c>
      <c r="BL38" s="73">
        <v>5</v>
      </c>
      <c r="BM38" s="68">
        <f>(IF(BL38=-1,0,(IF(BL38&lt;BL$4,0,IF(BL38&gt;BL$3,1,((-BL$4+BL38)/BL$5))))))*100</f>
        <v>50</v>
      </c>
      <c r="BN38" s="73">
        <v>8</v>
      </c>
      <c r="BO38" s="68">
        <f>(IF(BN38=-1,0,(IF(BN38&lt;BN$4,0,IF(BN38&gt;BN$3,1,((-BN$4+BN38)/BN$5))))))*100</f>
        <v>80</v>
      </c>
      <c r="BP38" s="73">
        <v>4</v>
      </c>
      <c r="BQ38" s="68">
        <f>(IF(BP38=-1,0,(IF(BP38&lt;BP$4,0,IF(BP38&gt;BP$3,1,((-BP$4+BP38)/BP$5))))))*100</f>
        <v>40</v>
      </c>
      <c r="BR38" s="73">
        <v>4</v>
      </c>
      <c r="BS38" s="78">
        <f>(IF(BR38=-1,0,(IF(BR38&lt;BR$4,0,IF(BR38&gt;BR$3,1,((-BR$4+BR38)/BR$5))))))*100</f>
        <v>66.666666666666657</v>
      </c>
      <c r="BT38" s="73">
        <v>4</v>
      </c>
      <c r="BU38" s="68">
        <f>(IF(BT38=-1,0,(IF(BT38&lt;BT$4,0,IF(BT38&gt;BT$3,1,((-BT$4+BT38)/BT$5))))))*100</f>
        <v>57.142857142857139</v>
      </c>
      <c r="BV38" s="73">
        <v>6</v>
      </c>
      <c r="BW38" s="66">
        <f>(IF(BV38=-1,0,(IF(BV38&lt;BV$4,0,IF(BV38&gt;BV$3,1,((-BV$4+BV38)/BV$5))))))*100</f>
        <v>85.714285714285708</v>
      </c>
      <c r="BX38" s="77">
        <f>+SUM(BN38,BL38,BP38,BR38,BT38,BV38)</f>
        <v>31</v>
      </c>
      <c r="BY38" s="80">
        <f>(IF(BX38=-1,0,(IF(BX38&lt;BX$4,0,IF(BX38&gt;BX$3,1,((-BX$4+BX38)/BX$5))))))*100</f>
        <v>62</v>
      </c>
      <c r="BZ38" s="78"/>
      <c r="CA38" s="115">
        <f>+ROUND(BY38,1)</f>
        <v>62</v>
      </c>
      <c r="CB38" s="72">
        <f>+VLOOKUP($F$229,$A$13:$DI$224,CB$226,0)</f>
        <v>61</v>
      </c>
      <c r="CC38" s="73">
        <v>9</v>
      </c>
      <c r="CD38" s="68">
        <f>(IF(CC38=-1,0,(IF(CC38&gt;CC$4,0,IF(CC38&lt;CC$3,1,((CC$4-CC38)/CC$5))))))*100</f>
        <v>90</v>
      </c>
      <c r="CE38" s="73">
        <v>1501</v>
      </c>
      <c r="CF38" s="66">
        <f>(IF(CE38=-1,0,(IF(CE38&gt;CE$4,0,IF(CE38&lt;CE$3,1,((CE$4-CE38)/CE$5))))))*100</f>
        <v>0</v>
      </c>
      <c r="CG38" s="73">
        <v>65.735503140382207</v>
      </c>
      <c r="CH38" s="66">
        <f>(IF(CG38=-1,0,(IF(CG38&gt;CG$4,0,IF(CG38&lt;CG$3,1,((CG$4-CG38)/CG$5)^$CH$3)))))*100</f>
        <v>39.732264636271438</v>
      </c>
      <c r="CI38" s="73" t="s">
        <v>1975</v>
      </c>
      <c r="CJ38" s="78">
        <f>IF(CI38="NO VAT","No VAT",(IF(CI38="NO REFUND",0,(IF(CI38&gt;CI$5,0,IF(CI38&lt;CI$3,1,((CI$5-CI38)/CI$5))))))*100)</f>
        <v>0</v>
      </c>
      <c r="CK38" s="73" t="s">
        <v>1975</v>
      </c>
      <c r="CL38" s="68">
        <f>IF(CK38="NO VAT","No VAT",(IF(CK38="NO REFUND",0,(IF(CK38&gt;CK$4,0,IF(CK38&lt;CK$3,1,((CK$4-CK38)/CK$5))))))*100)</f>
        <v>0</v>
      </c>
      <c r="CM38" s="73">
        <v>39</v>
      </c>
      <c r="CN38" s="68">
        <f>IF(CM38="NO CIT","No CIT",IF(CM38&gt;CM$4,0,IF(CM38&lt;CM$3,1,((CM$4-CM38)/CM$5)))*100)</f>
        <v>31.192660550458719</v>
      </c>
      <c r="CO38" s="73">
        <v>86.571428571428598</v>
      </c>
      <c r="CP38" s="66">
        <f>IF(CO38="NO CIT","No CIT",IF(CO38&gt;CO$4,0,IF(CO38&lt;CO$3,1,((CO$5-CO38)/CO$5)))*100)</f>
        <v>0</v>
      </c>
      <c r="CQ38" s="157">
        <f>IF(OR(ISNUMBER(CJ38),ISNUMBER(CL38),ISNUMBER(CN38),ISNUMBER(CP38)),AVERAGE(CJ38,CL38,CN38,CP38),"")</f>
        <v>7.7981651376146797</v>
      </c>
      <c r="CR38" s="128">
        <f>AVERAGE(CD38,CF38,CH38,CQ38)</f>
        <v>34.382607443471535</v>
      </c>
      <c r="CS38" s="78"/>
      <c r="CT38" s="115">
        <f>ROUND(CR38,1)</f>
        <v>34.4</v>
      </c>
      <c r="CU38" s="69">
        <f>+VLOOKUP($F$229,$A$13:$EL$224,CU$226,0)</f>
        <v>184</v>
      </c>
      <c r="CV38" s="73">
        <v>49.043478260869598</v>
      </c>
      <c r="CW38" s="68">
        <f>(IF(CV38=-1,0,(IF(CV38&gt;CV$4,0,IF(CV38&lt;CV$3,1,((CV$4-CV38)/CV$5))))))*100</f>
        <v>69.783975936560012</v>
      </c>
      <c r="CX38" s="73">
        <v>12</v>
      </c>
      <c r="CY38" s="68">
        <f>(IF(CX38=-1,0,(IF(CX38&gt;CX$4,0,IF(CX38&lt;CX$3,1,((CX$4-CX38)/CX$5))))))*100</f>
        <v>93.491124260355036</v>
      </c>
      <c r="CZ38" s="73">
        <v>861.95652173913095</v>
      </c>
      <c r="DA38" s="68">
        <f>(IF(CZ38=-1,0,(IF(CZ38&gt;CZ$4,0,IF(CZ38&lt;CZ$3,1,((CZ$4-CZ38)/CZ$5))))))*100</f>
        <v>18.683347005742363</v>
      </c>
      <c r="DB38" s="73">
        <v>226.388888888889</v>
      </c>
      <c r="DC38" s="68">
        <f>(IF(DB38=-1,0,(IF(DB38&gt;DB$4,0,IF(DB38&lt;DB$3,1,((DB$4-DB38)/DB$5))))))*100</f>
        <v>43.40277777777775</v>
      </c>
      <c r="DD38" s="73">
        <v>30</v>
      </c>
      <c r="DE38" s="68">
        <f>(IF(DD38=-1,0,(IF(DD38&gt;DD$4,0,IF(DD38&lt;DD$3,1,((DD$4-DD38)/DD$5))))))*100</f>
        <v>89.605734767025098</v>
      </c>
      <c r="DF38" s="73">
        <v>24</v>
      </c>
      <c r="DG38" s="68">
        <f>(IF(DF38=-1,0,(IF(DF38&gt;DF$4,0,IF(DF38&lt;DF$3,1,((DF$4-DF38)/DF$5))))))*100</f>
        <v>90.376569037656907</v>
      </c>
      <c r="DH38" s="73">
        <v>375</v>
      </c>
      <c r="DI38" s="68">
        <f>(IF(DH38=-1,0,(IF(DH38&gt;DH$4,0,IF(DH38&lt;DH$3,1,((DH$4-DH38)/DH$5))))))*100</f>
        <v>68.75</v>
      </c>
      <c r="DJ38" s="73">
        <v>106.944444444444</v>
      </c>
      <c r="DK38" s="66">
        <f>(IF(DJ38=-1,0,(IF(DJ38&gt;DJ$4,0,IF(DJ38&lt;DJ$3,1,((DJ$4-DJ38)/DJ$5))))))*100</f>
        <v>84.722222222222285</v>
      </c>
      <c r="DL38" s="78">
        <f>AVERAGE(CW38,CY38,DA38,DC38,DE38,DG38,DI38,DK38)</f>
        <v>69.851968875917436</v>
      </c>
      <c r="DM38" s="78"/>
      <c r="DN38" s="115">
        <f>ROUND(DL38,1)</f>
        <v>69.900000000000006</v>
      </c>
      <c r="DO38" s="69">
        <f>+VLOOKUP($F$229,$A$13:$EL$224,DO$226,0)</f>
        <v>108</v>
      </c>
      <c r="DP38" s="67">
        <v>911</v>
      </c>
      <c r="DQ38" s="66">
        <f>(IF(DP38=-1,0,(IF(DP38&gt;DP$4,0,IF(DP38&lt;DP$3,1,((DP$4-DP38)/DP$5))))))*100</f>
        <v>35.16393442622951</v>
      </c>
      <c r="DR38" s="67">
        <v>24</v>
      </c>
      <c r="DS38" s="66">
        <f>(IF(DR38=-1,0,(IF(DR38&gt;DR$4,0,IF(DR38&lt;DR$3,1,((DR$4-DR38)/DR$5))))))*100</f>
        <v>73.115860517435323</v>
      </c>
      <c r="DT38" s="67">
        <v>14</v>
      </c>
      <c r="DU38" s="66">
        <f>DT38/18*100</f>
        <v>77.777777777777786</v>
      </c>
      <c r="DV38" s="78">
        <f>AVERAGE(DU38,DQ38,DS38)</f>
        <v>62.019190907147539</v>
      </c>
      <c r="DW38" s="78"/>
      <c r="DX38" s="115">
        <f>ROUND(DV38,1)</f>
        <v>62</v>
      </c>
      <c r="DY38" s="69">
        <f>+VLOOKUP($F$229,$A$13:$EL$224,DY$226,0)</f>
        <v>58</v>
      </c>
      <c r="DZ38" s="67">
        <v>18.172243610667099</v>
      </c>
      <c r="EA38" s="68">
        <f>(IF(DZ38=-1,0,(IF(DZ38&lt;DZ$4,0,IF(DZ38&gt;DZ$3,1,((-DZ$4+DZ38)/DZ$5))))))*100</f>
        <v>19.5610803128817</v>
      </c>
      <c r="EB38" s="67">
        <v>13</v>
      </c>
      <c r="EC38" s="66">
        <f>(IF(EB38=-1,0,(IF(EB38&lt;EB$4,0,IF(EB38&gt;EB$3,1,((-EB$4+EB38)/EB$5))))))*100</f>
        <v>81.25</v>
      </c>
      <c r="ED38" s="68">
        <f>AVERAGE(EA38,EC38)</f>
        <v>50.40554015644085</v>
      </c>
      <c r="EE38" s="78"/>
      <c r="EF38" s="115">
        <f>ROUND(ED38,1)</f>
        <v>50.4</v>
      </c>
      <c r="EG38" s="69">
        <f>+VLOOKUP($F$229,$A$13:$EL$224,EG$226,0)</f>
        <v>77</v>
      </c>
      <c r="EH38" s="81"/>
      <c r="EI38" s="92">
        <v>1</v>
      </c>
      <c r="EJ38" s="81"/>
      <c r="EK38" s="83">
        <f>+VLOOKUP($F$229,$A$13:$EL$224,EK$226,0)</f>
        <v>124</v>
      </c>
      <c r="EL38" s="134">
        <f>ROUND(EM38,1)</f>
        <v>59.5</v>
      </c>
      <c r="EM38" s="158">
        <f>AVERAGE(Q38,AC38,BA38,BH38,BY38,CR38,DL38,DV38,ED38,AO38)</f>
        <v>59.464478420831163</v>
      </c>
      <c r="EN38" s="139"/>
      <c r="EO38" s="84"/>
      <c r="EP38" s="85">
        <v>1</v>
      </c>
      <c r="EQ38" s="64" t="s">
        <v>1366</v>
      </c>
      <c r="ES38" s="93">
        <v>1</v>
      </c>
    </row>
    <row r="39" spans="1:149" ht="14.45" customHeight="1" x14ac:dyDescent="0.25">
      <c r="A39" s="64" t="s">
        <v>1881</v>
      </c>
      <c r="B39" s="156" t="str">
        <f>INDEX('Economy Names'!$A$2:$H$213,'Economy Names'!L28,'Economy Names'!$K$1)</f>
        <v>Brazil São Paulo</v>
      </c>
      <c r="C39" s="65">
        <v>11</v>
      </c>
      <c r="D39" s="66">
        <f>(IF(C39=-1,0,(IF(C39&gt;C$4,0,IF(C39&lt;C$3,1,((C$4-C39)/C$5))))))*100</f>
        <v>41.17647058823529</v>
      </c>
      <c r="E39" s="65">
        <v>13.5</v>
      </c>
      <c r="F39" s="66">
        <f>(IF(E39=-1,0,(IF(E39&gt;E$4,0,IF(E39&lt;E$3,1,((E$4-E39)/E$5))))))*100</f>
        <v>86.934673366834176</v>
      </c>
      <c r="G39" s="67">
        <v>3.5624456602855501</v>
      </c>
      <c r="H39" s="66">
        <f>(IF(G39=-1,0,(IF(G39&gt;G$4,0,IF(G39&lt;G$3,1,((G$4-G39)/G$5))))))*100</f>
        <v>98.218777169857219</v>
      </c>
      <c r="I39" s="65">
        <v>11</v>
      </c>
      <c r="J39" s="66">
        <f>(IF(I39=-1,0,(IF(I39&gt;I$4,0,IF(I39&lt;I$3,1,((I$4-I39)/I$5))))))*100</f>
        <v>41.17647058823529</v>
      </c>
      <c r="K39" s="65">
        <v>13.5</v>
      </c>
      <c r="L39" s="66">
        <f>(IF(K39=-1,0,(IF(K39&gt;K$4,0,IF(K39&lt;K$3,1,((K$4-K39)/K$5))))))*100</f>
        <v>86.934673366834176</v>
      </c>
      <c r="M39" s="67">
        <v>3.5624456602855501</v>
      </c>
      <c r="N39" s="68">
        <f>(IF(M39=-1,0,(IF(M39&gt;M$4,0,IF(M39&lt;M$3,1,((M$4-M39)/M$5))))))*100</f>
        <v>98.218777169857219</v>
      </c>
      <c r="O39" s="67">
        <v>0</v>
      </c>
      <c r="P39" s="66">
        <f>(IF(O39=-1,0,(IF(O39&gt;O$4,0,IF(O39&lt;O$3,1,((O$4-O39)/O$5))))))*100</f>
        <v>100</v>
      </c>
      <c r="Q39" s="68">
        <f>25%*P39+12.5%*D39+12.5%*F39+12.5%*H39+12.5%*J39+12.5%*L39+12.5%*N39</f>
        <v>81.582480281231682</v>
      </c>
      <c r="R39" s="78"/>
      <c r="S39" s="115">
        <f>+ROUND(Q39,1)</f>
        <v>81.599999999999994</v>
      </c>
      <c r="T39" s="69">
        <f>+VLOOKUP($F$229,$A$13:$DI$224,T$226,0)</f>
        <v>138</v>
      </c>
      <c r="U39" s="70">
        <v>19</v>
      </c>
      <c r="V39" s="66">
        <f>(IF(U39=-1,0,(IF(U39&gt;U$4,0,IF(U39&lt;U$3,1,((U$4-U39)/U$5))))))*100</f>
        <v>44</v>
      </c>
      <c r="W39" s="70">
        <v>384</v>
      </c>
      <c r="X39" s="66">
        <f>(IF(W39=-1,0,(IF(W39&gt;W$4,0,IF(W39&lt;W$3,1,((W$4-W39)/W$5))))))*100</f>
        <v>0</v>
      </c>
      <c r="Y39" s="71">
        <v>1.2736654440226001</v>
      </c>
      <c r="Z39" s="68">
        <f>(IF(Y39=-1,0,(IF(Y39&gt;Y$4,0,IF(Y39&lt;Y$3,1,((Y$4-Y39)/Y$5))))))*100</f>
        <v>93.631672779886998</v>
      </c>
      <c r="AA39" s="70">
        <v>8</v>
      </c>
      <c r="AB39" s="66">
        <f>IF(AA39="No Practice", 0, AA39/15*100)</f>
        <v>53.333333333333336</v>
      </c>
      <c r="AC39" s="68">
        <f>AVERAGE(V39,X39,Z39,AB39)</f>
        <v>47.741251528305085</v>
      </c>
      <c r="AD39" s="68"/>
      <c r="AE39" s="115">
        <f>+ROUND(AC39,1)</f>
        <v>47.7</v>
      </c>
      <c r="AF39" s="72">
        <f>+VLOOKUP($F$229,$A$13:$DI$224,AF$226,0)</f>
        <v>170</v>
      </c>
      <c r="AG39" s="70">
        <v>5</v>
      </c>
      <c r="AH39" s="66">
        <f>(IF(AG39=-1,0,(IF(AG39&gt;AG$4,0,IF(AG39&lt;AG$3,1,((AG$4-AG39)/AG$5))))))*100</f>
        <v>66.666666666666657</v>
      </c>
      <c r="AI39" s="70">
        <v>132</v>
      </c>
      <c r="AJ39" s="66">
        <f>(IF(AI39=-1,0,(IF(AI39&gt;AI$4,0,IF(AI39&lt;AI$3,1,((AI$4-AI39)/AI$5))))))*100</f>
        <v>50.434782608695649</v>
      </c>
      <c r="AK39" s="71">
        <v>333.11963225526699</v>
      </c>
      <c r="AL39" s="66">
        <f>(IF(AK39=-1,0,(IF(AK39&gt;AK$4,0,IF(AK39&lt;AK$3,1,((AK$4-AK39)/AK$5))))))*100</f>
        <v>95.887411947465836</v>
      </c>
      <c r="AM39" s="70">
        <v>6</v>
      </c>
      <c r="AN39" s="66">
        <f>+IF(AM39="No Practice",0,AM39/8)*100</f>
        <v>75</v>
      </c>
      <c r="AO39" s="74">
        <f>AVERAGE(AH39,AJ39,AL39,AN39)</f>
        <v>71.997215305707044</v>
      </c>
      <c r="AP39" s="68"/>
      <c r="AQ39" s="115">
        <f>+ROUND(AO39,1)</f>
        <v>72</v>
      </c>
      <c r="AR39" s="69">
        <f>+VLOOKUP($F$229,$A$13:$DI$224,AR$226,0)</f>
        <v>98</v>
      </c>
      <c r="AS39" s="75">
        <v>14</v>
      </c>
      <c r="AT39" s="66">
        <f>(IF(AS39=-1,0,(IF(AS39&gt;AS$4,0,IF(AS39&lt;AS$3,1,((AS$4-AS39)/AS$5))))))*100</f>
        <v>0</v>
      </c>
      <c r="AU39" s="75">
        <v>24.5</v>
      </c>
      <c r="AV39" s="66">
        <f>(IF(AU39=-1,0,(IF(AU39&gt;AU$4,0,IF(AU39&lt;AU$3,1,((AU$4-AU39)/AU$5))))))*100</f>
        <v>88.755980861244026</v>
      </c>
      <c r="AW39" s="75">
        <v>3.5608049348825199</v>
      </c>
      <c r="AX39" s="68">
        <f>(IF(AW39=-1,0,(IF(AW39&gt;AW$4,0,IF(AW39&lt;AW$3,1,((AW$4-AW39)/AW$5))))))*100</f>
        <v>76.261300434116535</v>
      </c>
      <c r="AY39" s="75">
        <v>16.5</v>
      </c>
      <c r="AZ39" s="66">
        <f>+IF(AY39="No Practice",0,AY39/30)*100</f>
        <v>55.000000000000007</v>
      </c>
      <c r="BA39" s="76">
        <f>AVERAGE(AT39,AV39,AX39,AZ39)</f>
        <v>55.00432032384014</v>
      </c>
      <c r="BB39" s="68"/>
      <c r="BC39" s="115">
        <f>+ROUND(BA39,1)</f>
        <v>55</v>
      </c>
      <c r="BD39" s="69">
        <f>+VLOOKUP($F$229,$A$13:$DI$224,BD$226,0)</f>
        <v>133</v>
      </c>
      <c r="BE39" s="73">
        <v>8</v>
      </c>
      <c r="BF39" s="73">
        <v>2</v>
      </c>
      <c r="BG39" s="77">
        <f>+SUM(BE39,BF39)</f>
        <v>10</v>
      </c>
      <c r="BH39" s="76">
        <f>(IF(BG39=-1,0,(IF(BG39&lt;BG$4,0,IF(BG39&gt;BG$3,1,((-BG$4+BG39)/BG$5))))))*100</f>
        <v>50</v>
      </c>
      <c r="BI39" s="119"/>
      <c r="BJ39" s="115">
        <f>ROUND(BH39,1)</f>
        <v>50</v>
      </c>
      <c r="BK39" s="69">
        <f>+VLOOKUP($F$229,$A$13:$DI$224,BK$226,0)</f>
        <v>104</v>
      </c>
      <c r="BL39" s="73">
        <v>5</v>
      </c>
      <c r="BM39" s="68">
        <f>(IF(BL39=-1,0,(IF(BL39&lt;BL$4,0,IF(BL39&gt;BL$3,1,((-BL$4+BL39)/BL$5))))))*100</f>
        <v>50</v>
      </c>
      <c r="BN39" s="73">
        <v>8</v>
      </c>
      <c r="BO39" s="68">
        <f>(IF(BN39=-1,0,(IF(BN39&lt;BN$4,0,IF(BN39&gt;BN$3,1,((-BN$4+BN39)/BN$5))))))*100</f>
        <v>80</v>
      </c>
      <c r="BP39" s="73">
        <v>4</v>
      </c>
      <c r="BQ39" s="68">
        <f>(IF(BP39=-1,0,(IF(BP39&lt;BP$4,0,IF(BP39&gt;BP$3,1,((-BP$4+BP39)/BP$5))))))*100</f>
        <v>40</v>
      </c>
      <c r="BR39" s="73">
        <v>4</v>
      </c>
      <c r="BS39" s="78">
        <f>(IF(BR39=-1,0,(IF(BR39&lt;BR$4,0,IF(BR39&gt;BR$3,1,((-BR$4+BR39)/BR$5))))))*100</f>
        <v>66.666666666666657</v>
      </c>
      <c r="BT39" s="73">
        <v>4</v>
      </c>
      <c r="BU39" s="68">
        <f>(IF(BT39=-1,0,(IF(BT39&lt;BT$4,0,IF(BT39&gt;BT$3,1,((-BT$4+BT39)/BT$5))))))*100</f>
        <v>57.142857142857139</v>
      </c>
      <c r="BV39" s="73">
        <v>6</v>
      </c>
      <c r="BW39" s="66">
        <f>(IF(BV39=-1,0,(IF(BV39&lt;BV$4,0,IF(BV39&gt;BV$3,1,((-BV$4+BV39)/BV$5))))))*100</f>
        <v>85.714285714285708</v>
      </c>
      <c r="BX39" s="77">
        <f>+SUM(BN39,BL39,BP39,BR39,BT39,BV39)</f>
        <v>31</v>
      </c>
      <c r="BY39" s="80">
        <f>(IF(BX39=-1,0,(IF(BX39&lt;BX$4,0,IF(BX39&gt;BX$3,1,((-BX$4+BX39)/BX$5))))))*100</f>
        <v>62</v>
      </c>
      <c r="BZ39" s="78"/>
      <c r="CA39" s="115">
        <f>+ROUND(BY39,1)</f>
        <v>62</v>
      </c>
      <c r="CB39" s="72">
        <f>+VLOOKUP($F$229,$A$13:$DI$224,CB$226,0)</f>
        <v>61</v>
      </c>
      <c r="CC39" s="73">
        <v>10</v>
      </c>
      <c r="CD39" s="68">
        <f>(IF(CC39=-1,0,(IF(CC39&gt;CC$4,0,IF(CC39&lt;CC$3,1,((CC$4-CC39)/CC$5))))))*100</f>
        <v>88.333333333333329</v>
      </c>
      <c r="CE39" s="73">
        <v>1501</v>
      </c>
      <c r="CF39" s="66">
        <f>(IF(CE39=-1,0,(IF(CE39&gt;CE$4,0,IF(CE39&lt;CE$3,1,((CE$4-CE39)/CE$5))))))*100</f>
        <v>0</v>
      </c>
      <c r="CG39" s="73">
        <v>64.703088534004095</v>
      </c>
      <c r="CH39" s="66">
        <f>(IF(CG39=-1,0,(IF(CG39&gt;CG$4,0,IF(CG39&lt;CG$3,1,((CG$4-CG39)/CG$5)^$CH$3)))))*100</f>
        <v>41.519048530961086</v>
      </c>
      <c r="CI39" s="73" t="s">
        <v>1975</v>
      </c>
      <c r="CJ39" s="78">
        <f>IF(CI39="NO VAT","No VAT",(IF(CI39="NO REFUND",0,(IF(CI39&gt;CI$5,0,IF(CI39&lt;CI$3,1,((CI$5-CI39)/CI$5))))))*100)</f>
        <v>0</v>
      </c>
      <c r="CK39" s="73" t="s">
        <v>1975</v>
      </c>
      <c r="CL39" s="68">
        <f>IF(CK39="NO VAT","No VAT",(IF(CK39="NO REFUND",0,(IF(CK39&gt;CK$4,0,IF(CK39&lt;CK$3,1,((CK$4-CK39)/CK$5))))))*100)</f>
        <v>0</v>
      </c>
      <c r="CM39" s="73">
        <v>39</v>
      </c>
      <c r="CN39" s="68">
        <f>IF(CM39="NO CIT","No CIT",IF(CM39&gt;CM$4,0,IF(CM39&lt;CM$3,1,((CM$4-CM39)/CM$5)))*100)</f>
        <v>31.192660550458719</v>
      </c>
      <c r="CO39" s="73">
        <v>86.571428571428598</v>
      </c>
      <c r="CP39" s="66">
        <f>IF(CO39="NO CIT","No CIT",IF(CO39&gt;CO$4,0,IF(CO39&lt;CO$3,1,((CO$5-CO39)/CO$5)))*100)</f>
        <v>0</v>
      </c>
      <c r="CQ39" s="157">
        <f>IF(OR(ISNUMBER(CJ39),ISNUMBER(CL39),ISNUMBER(CN39),ISNUMBER(CP39)),AVERAGE(CJ39,CL39,CN39,CP39),"")</f>
        <v>7.7981651376146797</v>
      </c>
      <c r="CR39" s="128">
        <f>AVERAGE(CD39,CF39,CH39,CQ39)</f>
        <v>34.412636750477276</v>
      </c>
      <c r="CS39" s="78"/>
      <c r="CT39" s="115">
        <f>ROUND(CR39,1)</f>
        <v>34.4</v>
      </c>
      <c r="CU39" s="69">
        <f>+VLOOKUP($F$229,$A$13:$EL$224,CU$226,0)</f>
        <v>184</v>
      </c>
      <c r="CV39" s="73">
        <v>49.043478260869598</v>
      </c>
      <c r="CW39" s="68">
        <f>(IF(CV39=-1,0,(IF(CV39&gt;CV$4,0,IF(CV39&lt;CV$3,1,((CV$4-CV39)/CV$5))))))*100</f>
        <v>69.783975936560012</v>
      </c>
      <c r="CX39" s="73">
        <v>12</v>
      </c>
      <c r="CY39" s="68">
        <f>(IF(CX39=-1,0,(IF(CX39&gt;CX$4,0,IF(CX39&lt;CX$3,1,((CX$4-CX39)/CX$5))))))*100</f>
        <v>93.491124260355036</v>
      </c>
      <c r="CZ39" s="73">
        <v>861.95652173913095</v>
      </c>
      <c r="DA39" s="68">
        <f>(IF(CZ39=-1,0,(IF(CZ39&gt;CZ$4,0,IF(CZ39&lt;CZ$3,1,((CZ$4-CZ39)/CZ$5))))))*100</f>
        <v>18.683347005742363</v>
      </c>
      <c r="DB39" s="73">
        <v>226.388888888889</v>
      </c>
      <c r="DC39" s="68">
        <f>(IF(DB39=-1,0,(IF(DB39&gt;DB$4,0,IF(DB39&lt;DB$3,1,((DB$4-DB39)/DB$5))))))*100</f>
        <v>43.40277777777775</v>
      </c>
      <c r="DD39" s="73">
        <v>30</v>
      </c>
      <c r="DE39" s="68">
        <f>(IF(DD39=-1,0,(IF(DD39&gt;DD$4,0,IF(DD39&lt;DD$3,1,((DD$4-DD39)/DD$5))))))*100</f>
        <v>89.605734767025098</v>
      </c>
      <c r="DF39" s="73">
        <v>24</v>
      </c>
      <c r="DG39" s="68">
        <f>(IF(DF39=-1,0,(IF(DF39&gt;DF$4,0,IF(DF39&lt;DF$3,1,((DF$4-DF39)/DF$5))))))*100</f>
        <v>90.376569037656907</v>
      </c>
      <c r="DH39" s="73">
        <v>375</v>
      </c>
      <c r="DI39" s="68">
        <f>(IF(DH39=-1,0,(IF(DH39&gt;DH$4,0,IF(DH39&lt;DH$3,1,((DH$4-DH39)/DH$5))))))*100</f>
        <v>68.75</v>
      </c>
      <c r="DJ39" s="73">
        <v>106.944444444444</v>
      </c>
      <c r="DK39" s="66">
        <f>(IF(DJ39=-1,0,(IF(DJ39&gt;DJ$4,0,IF(DJ39&lt;DJ$3,1,((DJ$4-DJ39)/DJ$5))))))*100</f>
        <v>84.722222222222285</v>
      </c>
      <c r="DL39" s="78">
        <f>AVERAGE(CW39,CY39,DA39,DC39,DE39,DG39,DI39,DK39)</f>
        <v>69.851968875917436</v>
      </c>
      <c r="DM39" s="78"/>
      <c r="DN39" s="115">
        <f>ROUND(DL39,1)</f>
        <v>69.900000000000006</v>
      </c>
      <c r="DO39" s="69">
        <f>+VLOOKUP($F$229,$A$13:$EL$224,DO$226,0)</f>
        <v>108</v>
      </c>
      <c r="DP39" s="67">
        <v>731</v>
      </c>
      <c r="DQ39" s="66">
        <f>(IF(DP39=-1,0,(IF(DP39&gt;DP$4,0,IF(DP39&lt;DP$3,1,((DP$4-DP39)/DP$5))))))*100</f>
        <v>49.918032786885249</v>
      </c>
      <c r="DR39" s="67">
        <v>20.7</v>
      </c>
      <c r="DS39" s="66">
        <f>(IF(DR39=-1,0,(IF(DR39&gt;DR$4,0,IF(DR39&lt;DR$3,1,((DR$4-DR39)/DR$5))))))*100</f>
        <v>76.82789651293588</v>
      </c>
      <c r="DT39" s="67">
        <v>12.5</v>
      </c>
      <c r="DU39" s="66">
        <f>DT39/18*100</f>
        <v>69.444444444444443</v>
      </c>
      <c r="DV39" s="78">
        <f>AVERAGE(DU39,DQ39,DS39)</f>
        <v>65.396791248088519</v>
      </c>
      <c r="DW39" s="78"/>
      <c r="DX39" s="115">
        <f>ROUND(DV39,1)</f>
        <v>65.400000000000006</v>
      </c>
      <c r="DY39" s="69">
        <f>+VLOOKUP($F$229,$A$13:$EL$224,DY$226,0)</f>
        <v>58</v>
      </c>
      <c r="DZ39" s="67">
        <v>18.172243610667099</v>
      </c>
      <c r="EA39" s="68">
        <f>(IF(DZ39=-1,0,(IF(DZ39&lt;DZ$4,0,IF(DZ39&gt;DZ$3,1,((-DZ$4+DZ39)/DZ$5))))))*100</f>
        <v>19.5610803128817</v>
      </c>
      <c r="EB39" s="67">
        <v>13</v>
      </c>
      <c r="EC39" s="66">
        <f>(IF(EB39=-1,0,(IF(EB39&lt;EB$4,0,IF(EB39&gt;EB$3,1,((-EB$4+EB39)/EB$5))))))*100</f>
        <v>81.25</v>
      </c>
      <c r="ED39" s="68">
        <f>AVERAGE(EA39,EC39)</f>
        <v>50.40554015644085</v>
      </c>
      <c r="EE39" s="78"/>
      <c r="EF39" s="115">
        <f>ROUND(ED39,1)</f>
        <v>50.4</v>
      </c>
      <c r="EG39" s="69">
        <f>+VLOOKUP($F$229,$A$13:$EL$224,EG$226,0)</f>
        <v>77</v>
      </c>
      <c r="EH39" s="81"/>
      <c r="EI39" s="92">
        <v>1</v>
      </c>
      <c r="EJ39" s="81"/>
      <c r="EK39" s="83">
        <f>+VLOOKUP($F$229,$A$13:$EL$224,EK$226,0)</f>
        <v>124</v>
      </c>
      <c r="EL39" s="134">
        <f>ROUND(EM39,1)</f>
        <v>58.8</v>
      </c>
      <c r="EM39" s="158">
        <f>AVERAGE(Q39,AC39,BA39,BH39,BY39,CR39,DL39,DV39,ED39,AO39)</f>
        <v>58.839220447000812</v>
      </c>
      <c r="EN39" s="139"/>
      <c r="EO39" s="84"/>
      <c r="EP39" s="85">
        <v>1</v>
      </c>
      <c r="EQ39" s="64" t="s">
        <v>1367</v>
      </c>
      <c r="ES39" s="93">
        <v>1</v>
      </c>
    </row>
    <row r="40" spans="1:149" ht="14.45" customHeight="1" x14ac:dyDescent="0.25">
      <c r="A40" s="64" t="s">
        <v>51</v>
      </c>
      <c r="B40" s="156" t="str">
        <f>INDEX('Economy Names'!$A$2:$H$213,'Economy Names'!L29,'Economy Names'!$K$1)</f>
        <v>Brunei Darussalam</v>
      </c>
      <c r="C40" s="65">
        <v>3</v>
      </c>
      <c r="D40" s="66">
        <f>(IF(C40=-1,0,(IF(C40&gt;C$4,0,IF(C40&lt;C$3,1,((C$4-C40)/C$5))))))*100</f>
        <v>88.235294117647058</v>
      </c>
      <c r="E40" s="65">
        <v>5</v>
      </c>
      <c r="F40" s="66">
        <f>(IF(E40=-1,0,(IF(E40&gt;E$4,0,IF(E40&lt;E$3,1,((E$4-E40)/E$5))))))*100</f>
        <v>95.477386934673376</v>
      </c>
      <c r="G40" s="67">
        <v>1.07028632795092</v>
      </c>
      <c r="H40" s="66">
        <f>(IF(G40=-1,0,(IF(G40&gt;G$4,0,IF(G40&lt;G$3,1,((G$4-G40)/G$5))))))*100</f>
        <v>99.464856836024538</v>
      </c>
      <c r="I40" s="65">
        <v>4</v>
      </c>
      <c r="J40" s="66">
        <f>(IF(I40=-1,0,(IF(I40&gt;I$4,0,IF(I40&lt;I$3,1,((I$4-I40)/I$5))))))*100</f>
        <v>82.35294117647058</v>
      </c>
      <c r="K40" s="65">
        <v>6</v>
      </c>
      <c r="L40" s="66">
        <f>(IF(K40=-1,0,(IF(K40&gt;K$4,0,IF(K40&lt;K$3,1,((K$4-K40)/K$5))))))*100</f>
        <v>94.472361809045225</v>
      </c>
      <c r="M40" s="67">
        <v>1.07028632795092</v>
      </c>
      <c r="N40" s="68">
        <f>(IF(M40=-1,0,(IF(M40&gt;M$4,0,IF(M40&lt;M$3,1,((M$4-M40)/M$5))))))*100</f>
        <v>99.464856836024538</v>
      </c>
      <c r="O40" s="67">
        <v>0</v>
      </c>
      <c r="P40" s="66">
        <f>(IF(O40=-1,0,(IF(O40&gt;O$4,0,IF(O40&lt;O$3,1,((O$4-O40)/O$5))))))*100</f>
        <v>100</v>
      </c>
      <c r="Q40" s="68">
        <f>25%*P40+12.5%*D40+12.5%*F40+12.5%*H40+12.5%*J40+12.5%*L40+12.5%*N40</f>
        <v>94.933462213735666</v>
      </c>
      <c r="R40" s="78">
        <f>+Q40</f>
        <v>94.933462213735666</v>
      </c>
      <c r="S40" s="115">
        <f>+ROUND(Q40,1)</f>
        <v>94.9</v>
      </c>
      <c r="T40" s="69">
        <f>RANK(R40,R$13:R$224)</f>
        <v>16</v>
      </c>
      <c r="U40" s="70">
        <v>20</v>
      </c>
      <c r="V40" s="66">
        <f>(IF(U40=-1,0,(IF(U40&gt;U$4,0,IF(U40&lt;U$3,1,((U$4-U40)/U$5))))))*100</f>
        <v>40</v>
      </c>
      <c r="W40" s="70">
        <v>83</v>
      </c>
      <c r="X40" s="66">
        <f>(IF(W40=-1,0,(IF(W40&gt;W$4,0,IF(W40&lt;W$3,1,((W$4-W40)/W$5))))))*100</f>
        <v>83.573487031700296</v>
      </c>
      <c r="Y40" s="71">
        <v>1.82231656181012</v>
      </c>
      <c r="Z40" s="68">
        <f>(IF(Y40=-1,0,(IF(Y40&gt;Y$4,0,IF(Y40&lt;Y$3,1,((Y$4-Y40)/Y$5))))))*100</f>
        <v>90.888417190949397</v>
      </c>
      <c r="AA40" s="70">
        <v>12</v>
      </c>
      <c r="AB40" s="66">
        <f>IF(AA40="No Practice", 0, AA40/15*100)</f>
        <v>80</v>
      </c>
      <c r="AC40" s="68">
        <f>AVERAGE(V40,X40,Z40,AB40)</f>
        <v>73.615476055662427</v>
      </c>
      <c r="AD40" s="68">
        <f>+AC40</f>
        <v>73.615476055662427</v>
      </c>
      <c r="AE40" s="115">
        <f>+ROUND(AC40,1)</f>
        <v>73.599999999999994</v>
      </c>
      <c r="AF40" s="72">
        <f>RANK(AD40,AD$13:AD$224)</f>
        <v>54</v>
      </c>
      <c r="AG40" s="70">
        <v>5</v>
      </c>
      <c r="AH40" s="66">
        <f>(IF(AG40=-1,0,(IF(AG40&gt;AG$4,0,IF(AG40&lt;AG$3,1,((AG$4-AG40)/AG$5))))))*100</f>
        <v>66.666666666666657</v>
      </c>
      <c r="AI40" s="70">
        <v>25</v>
      </c>
      <c r="AJ40" s="66">
        <f>(IF(AI40=-1,0,(IF(AI40&gt;AI$4,0,IF(AI40&lt;AI$3,1,((AI$4-AI40)/AI$5))))))*100</f>
        <v>96.956521739130437</v>
      </c>
      <c r="AK40" s="71">
        <v>36.742819299758203</v>
      </c>
      <c r="AL40" s="66">
        <f>(IF(AK40=-1,0,(IF(AK40&gt;AK$4,0,IF(AK40&lt;AK$3,1,((AK$4-AK40)/AK$5))))))*100</f>
        <v>99.546384946916561</v>
      </c>
      <c r="AM40" s="70">
        <v>7</v>
      </c>
      <c r="AN40" s="66">
        <f>+IF(AM40="No Practice",0,AM40/8)*100</f>
        <v>87.5</v>
      </c>
      <c r="AO40" s="74">
        <f>AVERAGE(AH40,AJ40,AL40,AN40)</f>
        <v>87.667393338178414</v>
      </c>
      <c r="AP40" s="68">
        <f>+AO40</f>
        <v>87.667393338178414</v>
      </c>
      <c r="AQ40" s="115">
        <f>+ROUND(AO40,1)</f>
        <v>87.7</v>
      </c>
      <c r="AR40" s="69">
        <f>RANK(AP40,AP$13:AP$224)</f>
        <v>31</v>
      </c>
      <c r="AS40" s="75">
        <v>7</v>
      </c>
      <c r="AT40" s="66">
        <f>(IF(AS40=-1,0,(IF(AS40&gt;AS$4,0,IF(AS40&lt;AS$3,1,((AS$4-AS40)/AS$5))))))*100</f>
        <v>50</v>
      </c>
      <c r="AU40" s="75">
        <v>298.5</v>
      </c>
      <c r="AV40" s="66">
        <f>(IF(AU40=-1,0,(IF(AU40&gt;AU$4,0,IF(AU40&lt;AU$3,1,((AU$4-AU40)/AU$5))))))*100</f>
        <v>0</v>
      </c>
      <c r="AW40" s="75">
        <v>0.60946737742987001</v>
      </c>
      <c r="AX40" s="68">
        <f>(IF(AW40=-1,0,(IF(AW40&gt;AW$4,0,IF(AW40&lt;AW$3,1,((AW$4-AW40)/AW$5))))))*100</f>
        <v>95.936884150467534</v>
      </c>
      <c r="AY40" s="75">
        <v>17</v>
      </c>
      <c r="AZ40" s="66">
        <f>+IF(AY40="No Practice",0,AY40/30)*100</f>
        <v>56.666666666666664</v>
      </c>
      <c r="BA40" s="76">
        <f>AVERAGE(AT40,AV40,AX40,AZ40)</f>
        <v>50.650887704283548</v>
      </c>
      <c r="BB40" s="68">
        <f>+BA40</f>
        <v>50.650887704283548</v>
      </c>
      <c r="BC40" s="115">
        <f>+ROUND(BA40,1)</f>
        <v>50.7</v>
      </c>
      <c r="BD40" s="69">
        <f>RANK(BB40,BB$13:BB$224)</f>
        <v>144</v>
      </c>
      <c r="BE40" s="73">
        <v>8</v>
      </c>
      <c r="BF40" s="73">
        <v>12</v>
      </c>
      <c r="BG40" s="77">
        <f>+SUM(BE40,BF40)</f>
        <v>20</v>
      </c>
      <c r="BH40" s="76">
        <f>(IF(BG40=-1,0,(IF(BG40&lt;BG$4,0,IF(BG40&gt;BG$3,1,((-BG$4+BG40)/BG$5))))))*100</f>
        <v>100</v>
      </c>
      <c r="BI40" s="119">
        <f>+BH40</f>
        <v>100</v>
      </c>
      <c r="BJ40" s="115">
        <f>ROUND(BH40,1)</f>
        <v>100</v>
      </c>
      <c r="BK40" s="69">
        <f>RANK(BI40,BI$13:BI$224)</f>
        <v>1</v>
      </c>
      <c r="BL40" s="73">
        <v>4</v>
      </c>
      <c r="BM40" s="68">
        <f>(IF(BL40=-1,0,(IF(BL40&lt;BL$4,0,IF(BL40&gt;BL$3,1,((-BL$4+BL40)/BL$5))))))*100</f>
        <v>40</v>
      </c>
      <c r="BN40" s="73">
        <v>8</v>
      </c>
      <c r="BO40" s="68">
        <f>(IF(BN40=-1,0,(IF(BN40&lt;BN$4,0,IF(BN40&gt;BN$3,1,((-BN$4+BN40)/BN$5))))))*100</f>
        <v>80</v>
      </c>
      <c r="BP40" s="73">
        <v>8</v>
      </c>
      <c r="BQ40" s="68">
        <f>(IF(BP40=-1,0,(IF(BP40&lt;BP$4,0,IF(BP40&gt;BP$3,1,((-BP$4+BP40)/BP$5))))))*100</f>
        <v>80</v>
      </c>
      <c r="BR40" s="73">
        <v>0</v>
      </c>
      <c r="BS40" s="78">
        <f>(IF(BR40=-1,0,(IF(BR40&lt;BR$4,0,IF(BR40&gt;BR$3,1,((-BR$4+BR40)/BR$5))))))*100</f>
        <v>0</v>
      </c>
      <c r="BT40" s="73">
        <v>0</v>
      </c>
      <c r="BU40" s="68">
        <f>(IF(BT40=-1,0,(IF(BT40&lt;BT$4,0,IF(BT40&gt;BT$3,1,((-BT$4+BT40)/BT$5))))))*100</f>
        <v>0</v>
      </c>
      <c r="BV40" s="73">
        <v>0</v>
      </c>
      <c r="BW40" s="66">
        <f>(IF(BV40=-1,0,(IF(BV40&lt;BV$4,0,IF(BV40&gt;BV$3,1,((-BV$4+BV40)/BV$5))))))*100</f>
        <v>0</v>
      </c>
      <c r="BX40" s="77">
        <f>+SUM(BN40,BL40,BP40,BR40,BT40,BV40)</f>
        <v>20</v>
      </c>
      <c r="BY40" s="80">
        <f>(IF(BX40=-1,0,(IF(BX40&lt;BX$4,0,IF(BX40&gt;BX$3,1,((-BX$4+BX40)/BX$5))))))*100</f>
        <v>40</v>
      </c>
      <c r="BZ40" s="78">
        <f>+BY40</f>
        <v>40</v>
      </c>
      <c r="CA40" s="115">
        <f>+ROUND(BY40,1)</f>
        <v>40</v>
      </c>
      <c r="CB40" s="72">
        <f>RANK(BZ40,BZ$13:BZ$224)</f>
        <v>128</v>
      </c>
      <c r="CC40" s="73">
        <v>5</v>
      </c>
      <c r="CD40" s="68">
        <f>(IF(CC40=-1,0,(IF(CC40&gt;CC$4,0,IF(CC40&lt;CC$3,1,((CC$4-CC40)/CC$5))))))*100</f>
        <v>96.666666666666671</v>
      </c>
      <c r="CE40" s="73">
        <v>52.5</v>
      </c>
      <c r="CF40" s="66">
        <f>(IF(CE40=-1,0,(IF(CE40&gt;CE$4,0,IF(CE40&lt;CE$3,1,((CE$4-CE40)/CE$5))))))*100</f>
        <v>99.459041731066449</v>
      </c>
      <c r="CG40" s="73">
        <v>8.0178710172551</v>
      </c>
      <c r="CH40" s="66">
        <f>(IF(CG40=-1,0,(IF(CG40&gt;CG$4,0,IF(CG40&lt;CG$3,1,((CG$4-CG40)/CG$5)^$CH$3)))))*100</f>
        <v>100</v>
      </c>
      <c r="CI40" s="73" t="s">
        <v>1976</v>
      </c>
      <c r="CJ40" s="78" t="str">
        <f>IF(CI40="NO VAT","No VAT",(IF(CI40="NO REFUND",0,(IF(CI40&gt;CI$5,0,IF(CI40&lt;CI$3,1,((CI$5-CI40)/CI$5))))))*100)</f>
        <v>No VAT</v>
      </c>
      <c r="CK40" s="73" t="s">
        <v>1976</v>
      </c>
      <c r="CL40" s="68" t="str">
        <f>IF(CK40="NO VAT","No VAT",(IF(CK40="NO REFUND",0,(IF(CK40&gt;CK$4,0,IF(CK40&lt;CK$3,1,((CK$4-CK40)/CK$5))))))*100)</f>
        <v>No VAT</v>
      </c>
      <c r="CM40" s="73">
        <v>137</v>
      </c>
      <c r="CN40" s="68">
        <f>IF(CM40="NO CIT","No CIT",IF(CM40&gt;CM$4,0,IF(CM40&lt;CM$3,1,((CM$4-CM40)/CM$5)))*100)</f>
        <v>0</v>
      </c>
      <c r="CO40" s="73">
        <v>65.428571428571402</v>
      </c>
      <c r="CP40" s="66">
        <f>IF(CO40="NO CIT","No CIT",IF(CO40&gt;CO$4,0,IF(CO40&lt;CO$3,1,((CO$5-CO40)/CO$5)))*100)</f>
        <v>0</v>
      </c>
      <c r="CQ40" s="157">
        <f>IF(OR(ISNUMBER(CJ40),ISNUMBER(CL40),ISNUMBER(CN40),ISNUMBER(CP40)),AVERAGE(CJ40,CL40,CN40,CP40),"")</f>
        <v>0</v>
      </c>
      <c r="CR40" s="128">
        <f>AVERAGE(CD40,CF40,CH40,CQ40)</f>
        <v>74.031427099433273</v>
      </c>
      <c r="CS40" s="78">
        <f>+CR40</f>
        <v>74.031427099433273</v>
      </c>
      <c r="CT40" s="115">
        <f>ROUND(CR40,1)</f>
        <v>74</v>
      </c>
      <c r="CU40" s="69">
        <f>RANK(CS40,CS$13:CS$224)</f>
        <v>90</v>
      </c>
      <c r="CV40" s="73">
        <v>117</v>
      </c>
      <c r="CW40" s="68">
        <f>(IF(CV40=-1,0,(IF(CV40&gt;CV$4,0,IF(CV40&lt;CV$3,1,((CV$4-CV40)/CV$5))))))*100</f>
        <v>27.044025157232703</v>
      </c>
      <c r="CX40" s="73">
        <v>155</v>
      </c>
      <c r="CY40" s="68">
        <f>(IF(CX40=-1,0,(IF(CX40&gt;CX$4,0,IF(CX40&lt;CX$3,1,((CX$4-CX40)/CX$5))))))*100</f>
        <v>8.8757396449704142</v>
      </c>
      <c r="CZ40" s="73">
        <v>340</v>
      </c>
      <c r="DA40" s="68">
        <f>(IF(CZ40=-1,0,(IF(CZ40&gt;CZ$4,0,IF(CZ40&lt;CZ$3,1,((CZ$4-CZ40)/CZ$5))))))*100</f>
        <v>67.924528301886795</v>
      </c>
      <c r="DB40" s="73">
        <v>90</v>
      </c>
      <c r="DC40" s="68">
        <f>(IF(DB40=-1,0,(IF(DB40&gt;DB$4,0,IF(DB40&lt;DB$3,1,((DB$4-DB40)/DB$5))))))*100</f>
        <v>77.5</v>
      </c>
      <c r="DD40" s="73">
        <v>48</v>
      </c>
      <c r="DE40" s="68">
        <f>(IF(DD40=-1,0,(IF(DD40&gt;DD$4,0,IF(DD40&lt;DD$3,1,((DD$4-DD40)/DD$5))))))*100</f>
        <v>83.154121863799276</v>
      </c>
      <c r="DF40" s="73">
        <v>132</v>
      </c>
      <c r="DG40" s="68">
        <f>(IF(DF40=-1,0,(IF(DF40&gt;DF$4,0,IF(DF40&lt;DF$3,1,((DF$4-DF40)/DF$5))))))*100</f>
        <v>45.188284518828453</v>
      </c>
      <c r="DH40" s="73">
        <v>395</v>
      </c>
      <c r="DI40" s="68">
        <f>(IF(DH40=-1,0,(IF(DH40&gt;DH$4,0,IF(DH40&lt;DH$3,1,((DH$4-DH40)/DH$5))))))*100</f>
        <v>67.083333333333329</v>
      </c>
      <c r="DJ40" s="73">
        <v>50</v>
      </c>
      <c r="DK40" s="66">
        <f>(IF(DJ40=-1,0,(IF(DJ40&gt;DJ$4,0,IF(DJ40&lt;DJ$3,1,((DJ$4-DJ40)/DJ$5))))))*100</f>
        <v>92.857142857142861</v>
      </c>
      <c r="DL40" s="78">
        <f>AVERAGE(CW40,CY40,DA40,DC40,DE40,DG40,DI40,DK40)</f>
        <v>58.703396959649226</v>
      </c>
      <c r="DM40" s="78">
        <f>+DL40</f>
        <v>58.703396959649226</v>
      </c>
      <c r="DN40" s="115">
        <f>ROUND(DL40,1)</f>
        <v>58.7</v>
      </c>
      <c r="DO40" s="69">
        <f>RANK(DM40,DM$13:DM$224)</f>
        <v>149</v>
      </c>
      <c r="DP40" s="67">
        <v>540</v>
      </c>
      <c r="DQ40" s="66">
        <f>(IF(DP40=-1,0,(IF(DP40&gt;DP$4,0,IF(DP40&lt;DP$3,1,((DP$4-DP40)/DP$5))))))*100</f>
        <v>65.573770491803273</v>
      </c>
      <c r="DR40" s="67">
        <v>36.6</v>
      </c>
      <c r="DS40" s="66">
        <f>(IF(DR40=-1,0,(IF(DR40&gt;DR$4,0,IF(DR40&lt;DR$3,1,((DR$4-DR40)/DR$5))))))*100</f>
        <v>58.942632170978627</v>
      </c>
      <c r="DT40" s="67">
        <v>11.5</v>
      </c>
      <c r="DU40" s="66">
        <f>DT40/18*100</f>
        <v>63.888888888888886</v>
      </c>
      <c r="DV40" s="78">
        <f>AVERAGE(DU40,DQ40,DS40)</f>
        <v>62.801763850556938</v>
      </c>
      <c r="DW40" s="78">
        <f>+DV40</f>
        <v>62.801763850556938</v>
      </c>
      <c r="DX40" s="115">
        <f>ROUND(DV40,1)</f>
        <v>62.8</v>
      </c>
      <c r="DY40" s="69">
        <f>RANK(DW40,DW$13:DW$224)</f>
        <v>66</v>
      </c>
      <c r="DZ40" s="67">
        <v>47.2348576350158</v>
      </c>
      <c r="EA40" s="68">
        <f>(IF(DZ40=-1,0,(IF(DZ40&lt;DZ$4,0,IF(DZ40&gt;DZ$3,1,((-DZ$4+DZ40)/DZ$5))))))*100</f>
        <v>50.844841372460493</v>
      </c>
      <c r="EB40" s="67">
        <v>10.5</v>
      </c>
      <c r="EC40" s="66">
        <f>(IF(EB40=-1,0,(IF(EB40&lt;EB$4,0,IF(EB40&gt;EB$3,1,((-EB$4+EB40)/EB$5))))))*100</f>
        <v>65.625</v>
      </c>
      <c r="ED40" s="68">
        <f>AVERAGE(EA40,EC40)</f>
        <v>58.234920686230247</v>
      </c>
      <c r="EE40" s="78">
        <f>+ED40</f>
        <v>58.234920686230247</v>
      </c>
      <c r="EF40" s="115">
        <f>ROUND(ED40,1)</f>
        <v>58.2</v>
      </c>
      <c r="EG40" s="69">
        <f>RANK(EE40,EE$13:EE$224)</f>
        <v>59</v>
      </c>
      <c r="EH40" s="81"/>
      <c r="EI40" s="81"/>
      <c r="EJ40" s="81"/>
      <c r="EK40" s="83">
        <f>RANK(EN40,EN$13:EN$224)</f>
        <v>66</v>
      </c>
      <c r="EL40" s="134">
        <f>ROUND(EM40,1)</f>
        <v>70.099999999999994</v>
      </c>
      <c r="EM40" s="158">
        <f>AVERAGE(Q40,AC40,BA40,BH40,BY40,CR40,DL40,DV40,ED40,AO40)</f>
        <v>70.063872790772976</v>
      </c>
      <c r="EN40" s="139">
        <f>AVERAGE(Q40,AC40,BA40,BH40,BY40,CR40,DL40,DV40,ED40,AO40)</f>
        <v>70.063872790772976</v>
      </c>
      <c r="EO40" s="84"/>
      <c r="EP40" s="85"/>
      <c r="EQ40" s="46"/>
    </row>
    <row r="41" spans="1:149" ht="14.45" customHeight="1" x14ac:dyDescent="0.25">
      <c r="A41" s="64" t="s">
        <v>52</v>
      </c>
      <c r="B41" s="156" t="str">
        <f>INDEX('Economy Names'!$A$2:$H$213,'Economy Names'!L30,'Economy Names'!$K$1)</f>
        <v>Bulgaria</v>
      </c>
      <c r="C41" s="65">
        <v>7</v>
      </c>
      <c r="D41" s="66">
        <f>(IF(C41=-1,0,(IF(C41&gt;C$4,0,IF(C41&lt;C$3,1,((C$4-C41)/C$5))))))*100</f>
        <v>64.705882352941174</v>
      </c>
      <c r="E41" s="65">
        <v>23</v>
      </c>
      <c r="F41" s="66">
        <f>(IF(E41=-1,0,(IF(E41&gt;E$4,0,IF(E41&lt;E$3,1,((E$4-E41)/E$5))))))*100</f>
        <v>77.386934673366838</v>
      </c>
      <c r="G41" s="67">
        <v>0.99390379298132003</v>
      </c>
      <c r="H41" s="66">
        <f>(IF(G41=-1,0,(IF(G41&gt;G$4,0,IF(G41&lt;G$3,1,((G$4-G41)/G$5))))))*100</f>
        <v>99.503048103509343</v>
      </c>
      <c r="I41" s="65">
        <v>7</v>
      </c>
      <c r="J41" s="66">
        <f>(IF(I41=-1,0,(IF(I41&gt;I$4,0,IF(I41&lt;I$3,1,((I$4-I41)/I$5))))))*100</f>
        <v>64.705882352941174</v>
      </c>
      <c r="K41" s="65">
        <v>23</v>
      </c>
      <c r="L41" s="66">
        <f>(IF(K41=-1,0,(IF(K41&gt;K$4,0,IF(K41&lt;K$3,1,((K$4-K41)/K$5))))))*100</f>
        <v>77.386934673366838</v>
      </c>
      <c r="M41" s="67">
        <v>0.99390379298132003</v>
      </c>
      <c r="N41" s="68">
        <f>(IF(M41=-1,0,(IF(M41&gt;M$4,0,IF(M41&lt;M$3,1,((M$4-M41)/M$5))))))*100</f>
        <v>99.503048103509343</v>
      </c>
      <c r="O41" s="67">
        <v>1.282456507073E-2</v>
      </c>
      <c r="P41" s="66">
        <f>(IF(O41=-1,0,(IF(O41&gt;O$4,0,IF(O41&lt;O$3,1,((O$4-O41)/O$5))))))*100</f>
        <v>99.996793858732318</v>
      </c>
      <c r="Q41" s="68">
        <f>25%*P41+12.5%*D41+12.5%*F41+12.5%*H41+12.5%*J41+12.5%*L41+12.5%*N41</f>
        <v>85.398164747137429</v>
      </c>
      <c r="R41" s="78">
        <f>+Q41</f>
        <v>85.398164747137429</v>
      </c>
      <c r="S41" s="115">
        <f>+ROUND(Q41,1)</f>
        <v>85.4</v>
      </c>
      <c r="T41" s="69">
        <f>RANK(R41,R$13:R$224)</f>
        <v>113</v>
      </c>
      <c r="U41" s="70">
        <v>18</v>
      </c>
      <c r="V41" s="66">
        <f>(IF(U41=-1,0,(IF(U41&gt;U$4,0,IF(U41&lt;U$3,1,((U$4-U41)/U$5))))))*100</f>
        <v>48</v>
      </c>
      <c r="W41" s="70">
        <v>97</v>
      </c>
      <c r="X41" s="66">
        <f>(IF(W41=-1,0,(IF(W41&gt;W$4,0,IF(W41&lt;W$3,1,((W$4-W41)/W$5))))))*100</f>
        <v>79.538904899135446</v>
      </c>
      <c r="Y41" s="71">
        <v>3.4331360694335298</v>
      </c>
      <c r="Z41" s="68">
        <f>(IF(Y41=-1,0,(IF(Y41&gt;Y$4,0,IF(Y41&lt;Y$3,1,((Y$4-Y41)/Y$5))))))*100</f>
        <v>82.834319652832349</v>
      </c>
      <c r="AA41" s="70">
        <v>14</v>
      </c>
      <c r="AB41" s="66">
        <f>IF(AA41="No Practice", 0, AA41/15*100)</f>
        <v>93.333333333333329</v>
      </c>
      <c r="AC41" s="68">
        <f>AVERAGE(V41,X41,Z41,AB41)</f>
        <v>75.926639471325274</v>
      </c>
      <c r="AD41" s="68">
        <f>+AC41</f>
        <v>75.926639471325274</v>
      </c>
      <c r="AE41" s="115">
        <f>+ROUND(AC41,1)</f>
        <v>75.900000000000006</v>
      </c>
      <c r="AF41" s="72">
        <f>RANK(AD41,AD$13:AD$224)</f>
        <v>43</v>
      </c>
      <c r="AG41" s="70">
        <v>6</v>
      </c>
      <c r="AH41" s="66">
        <f>(IF(AG41=-1,0,(IF(AG41&gt;AG$4,0,IF(AG41&lt;AG$3,1,((AG$4-AG41)/AG$5))))))*100</f>
        <v>50</v>
      </c>
      <c r="AI41" s="70">
        <v>262</v>
      </c>
      <c r="AJ41" s="66">
        <f>(IF(AI41=-1,0,(IF(AI41&gt;AI$4,0,IF(AI41&lt;AI$3,1,((AI$4-AI41)/AI$5))))))*100</f>
        <v>0</v>
      </c>
      <c r="AK41" s="71">
        <v>386.78035419734402</v>
      </c>
      <c r="AL41" s="66">
        <f>(IF(AK41=-1,0,(IF(AK41&gt;AK$4,0,IF(AK41&lt;AK$3,1,((AK$4-AK41)/AK$5))))))*100</f>
        <v>95.224933898798213</v>
      </c>
      <c r="AM41" s="70">
        <v>6</v>
      </c>
      <c r="AN41" s="66">
        <f>+IF(AM41="No Practice",0,AM41/8)*100</f>
        <v>75</v>
      </c>
      <c r="AO41" s="74">
        <f>AVERAGE(AH41,AJ41,AL41,AN41)</f>
        <v>55.056233474699553</v>
      </c>
      <c r="AP41" s="68">
        <f>+AO41</f>
        <v>55.056233474699553</v>
      </c>
      <c r="AQ41" s="115">
        <f>+ROUND(AO41,1)</f>
        <v>55.1</v>
      </c>
      <c r="AR41" s="69">
        <f>RANK(AP41,AP$13:AP$224)</f>
        <v>151</v>
      </c>
      <c r="AS41" s="75">
        <v>8</v>
      </c>
      <c r="AT41" s="66">
        <f>(IF(AS41=-1,0,(IF(AS41&gt;AS$4,0,IF(AS41&lt;AS$3,1,((AS$4-AS41)/AS$5))))))*100</f>
        <v>41.666666666666671</v>
      </c>
      <c r="AU41" s="75">
        <v>19</v>
      </c>
      <c r="AV41" s="66">
        <f>(IF(AU41=-1,0,(IF(AU41&gt;AU$4,0,IF(AU41&lt;AU$3,1,((AU$4-AU41)/AU$5))))))*100</f>
        <v>91.387559808612437</v>
      </c>
      <c r="AW41" s="75">
        <v>2.8488290776457799</v>
      </c>
      <c r="AX41" s="68">
        <f>(IF(AW41=-1,0,(IF(AW41&gt;AW$4,0,IF(AW41&lt;AW$3,1,((AW$4-AW41)/AW$5))))))*100</f>
        <v>81.007806149028141</v>
      </c>
      <c r="AY41" s="75">
        <v>19.5</v>
      </c>
      <c r="AZ41" s="66">
        <f>+IF(AY41="No Practice",0,AY41/30)*100</f>
        <v>65</v>
      </c>
      <c r="BA41" s="76">
        <f>AVERAGE(AT41,AV41,AX41,AZ41)</f>
        <v>69.765508156076805</v>
      </c>
      <c r="BB41" s="68">
        <f>+BA41</f>
        <v>69.765508156076805</v>
      </c>
      <c r="BC41" s="115">
        <f>+ROUND(BA41,1)</f>
        <v>69.8</v>
      </c>
      <c r="BD41" s="69">
        <f>RANK(BB41,BB$13:BB$224)</f>
        <v>66</v>
      </c>
      <c r="BE41" s="73">
        <v>5</v>
      </c>
      <c r="BF41" s="73">
        <v>8</v>
      </c>
      <c r="BG41" s="77">
        <f>+SUM(BE41,BF41)</f>
        <v>13</v>
      </c>
      <c r="BH41" s="76">
        <f>(IF(BG41=-1,0,(IF(BG41&lt;BG$4,0,IF(BG41&gt;BG$3,1,((-BG$4+BG41)/BG$5))))))*100</f>
        <v>65</v>
      </c>
      <c r="BI41" s="119">
        <f>+BH41</f>
        <v>65</v>
      </c>
      <c r="BJ41" s="115">
        <f>ROUND(BH41,1)</f>
        <v>65</v>
      </c>
      <c r="BK41" s="69">
        <f>RANK(BI41,BI$13:BI$224)</f>
        <v>67</v>
      </c>
      <c r="BL41" s="73">
        <v>10</v>
      </c>
      <c r="BM41" s="68">
        <f>(IF(BL41=-1,0,(IF(BL41&lt;BL$4,0,IF(BL41&gt;BL$3,1,((-BL$4+BL41)/BL$5))))))*100</f>
        <v>100</v>
      </c>
      <c r="BN41" s="73">
        <v>2</v>
      </c>
      <c r="BO41" s="68">
        <f>(IF(BN41=-1,0,(IF(BN41&lt;BN$4,0,IF(BN41&gt;BN$3,1,((-BN$4+BN41)/BN$5))))))*100</f>
        <v>20</v>
      </c>
      <c r="BP41" s="73">
        <v>8</v>
      </c>
      <c r="BQ41" s="68">
        <f>(IF(BP41=-1,0,(IF(BP41&lt;BP$4,0,IF(BP41&gt;BP$3,1,((-BP$4+BP41)/BP$5))))))*100</f>
        <v>80</v>
      </c>
      <c r="BR41" s="73">
        <v>6</v>
      </c>
      <c r="BS41" s="78">
        <f>(IF(BR41=-1,0,(IF(BR41&lt;BR$4,0,IF(BR41&gt;BR$3,1,((-BR$4+BR41)/BR$5))))))*100</f>
        <v>100</v>
      </c>
      <c r="BT41" s="73">
        <v>4</v>
      </c>
      <c r="BU41" s="68">
        <f>(IF(BT41=-1,0,(IF(BT41&lt;BT$4,0,IF(BT41&gt;BT$3,1,((-BT$4+BT41)/BT$5))))))*100</f>
        <v>57.142857142857139</v>
      </c>
      <c r="BV41" s="73">
        <v>7</v>
      </c>
      <c r="BW41" s="66">
        <f>(IF(BV41=-1,0,(IF(BV41&lt;BV$4,0,IF(BV41&gt;BV$3,1,((-BV$4+BV41)/BV$5))))))*100</f>
        <v>100</v>
      </c>
      <c r="BX41" s="77">
        <f>+SUM(BN41,BL41,BP41,BR41,BT41,BV41)</f>
        <v>37</v>
      </c>
      <c r="BY41" s="80">
        <f>(IF(BX41=-1,0,(IF(BX41&lt;BX$4,0,IF(BX41&gt;BX$3,1,((-BX$4+BX41)/BX$5))))))*100</f>
        <v>74</v>
      </c>
      <c r="BZ41" s="78">
        <f>+BY41</f>
        <v>74</v>
      </c>
      <c r="CA41" s="115">
        <f>+ROUND(BY41,1)</f>
        <v>74</v>
      </c>
      <c r="CB41" s="72">
        <f>RANK(BZ41,BZ$13:BZ$224)</f>
        <v>25</v>
      </c>
      <c r="CC41" s="73">
        <v>14</v>
      </c>
      <c r="CD41" s="68">
        <f>(IF(CC41=-1,0,(IF(CC41&gt;CC$4,0,IF(CC41&lt;CC$3,1,((CC$4-CC41)/CC$5))))))*100</f>
        <v>81.666666666666671</v>
      </c>
      <c r="CE41" s="73">
        <v>441</v>
      </c>
      <c r="CF41" s="66">
        <f>(IF(CE41=-1,0,(IF(CE41&gt;CE$4,0,IF(CE41&lt;CE$3,1,((CE$4-CE41)/CE$5))))))*100</f>
        <v>39.412673879443588</v>
      </c>
      <c r="CG41" s="73">
        <v>28.287800148119</v>
      </c>
      <c r="CH41" s="66">
        <f>(IF(CG41=-1,0,(IF(CG41&gt;CG$4,0,IF(CG41&lt;CG$3,1,((CG$4-CG41)/CG$5)^$CH$3)))))*100</f>
        <v>96.965534310230055</v>
      </c>
      <c r="CI41" s="73">
        <v>14.5</v>
      </c>
      <c r="CJ41" s="78">
        <f>IF(CI41="NO VAT","No VAT",(IF(CI41="NO REFUND",0,(IF(CI41&gt;CI$5,0,IF(CI41&lt;CI$3,1,((CI$5-CI41)/CI$5))))))*100)</f>
        <v>71</v>
      </c>
      <c r="CK41" s="73">
        <v>24.8333333333333</v>
      </c>
      <c r="CL41" s="68">
        <f>IF(CK41="NO VAT","No VAT",(IF(CK41="NO REFUND",0,(IF(CK41&gt;CK$4,0,IF(CK41&lt;CK$3,1,((CK$4-CK41)/CK$5))))))*100)</f>
        <v>58.236808236808301</v>
      </c>
      <c r="CM41" s="73">
        <v>11.5</v>
      </c>
      <c r="CN41" s="68">
        <f>IF(CM41="NO CIT","No CIT",IF(CM41&gt;CM$4,0,IF(CM41&lt;CM$3,1,((CM$4-CM41)/CM$5)))*100)</f>
        <v>81.651376146788991</v>
      </c>
      <c r="CO41" s="73">
        <v>8.2857142857142794</v>
      </c>
      <c r="CP41" s="66">
        <f>IF(CO41="NO CIT","No CIT",IF(CO41&gt;CO$4,0,IF(CO41&lt;CO$3,1,((CO$5-CO41)/CO$5)))*100)</f>
        <v>74.10714285714289</v>
      </c>
      <c r="CQ41" s="157">
        <f>IF(OR(ISNUMBER(CJ41),ISNUMBER(CL41),ISNUMBER(CN41),ISNUMBER(CP41)),AVERAGE(CJ41,CL41,CN41,CP41),"")</f>
        <v>71.248831810185052</v>
      </c>
      <c r="CR41" s="128">
        <f>AVERAGE(CD41,CF41,CH41,CQ41)</f>
        <v>72.323426666631335</v>
      </c>
      <c r="CS41" s="78">
        <f>+CR41</f>
        <v>72.323426666631335</v>
      </c>
      <c r="CT41" s="115">
        <f>ROUND(CR41,1)</f>
        <v>72.3</v>
      </c>
      <c r="CU41" s="69">
        <f>RANK(CS41,CS$13:CS$224)</f>
        <v>97</v>
      </c>
      <c r="CV41" s="73">
        <v>4.4000000000000004</v>
      </c>
      <c r="CW41" s="68">
        <f>(IF(CV41=-1,0,(IF(CV41&gt;CV$4,0,IF(CV41&lt;CV$3,1,((CV$4-CV41)/CV$5))))))*100</f>
        <v>97.861635220125791</v>
      </c>
      <c r="CX41" s="73">
        <v>1.75</v>
      </c>
      <c r="CY41" s="68">
        <f>(IF(CX41=-1,0,(IF(CX41&gt;CX$4,0,IF(CX41&lt;CX$3,1,((CX$4-CX41)/CX$5))))))*100</f>
        <v>99.556213017751489</v>
      </c>
      <c r="CZ41" s="73">
        <v>55</v>
      </c>
      <c r="DA41" s="68">
        <f>(IF(CZ41=-1,0,(IF(CZ41&gt;CZ$4,0,IF(CZ41&lt;CZ$3,1,((CZ$4-CZ41)/CZ$5))))))*100</f>
        <v>94.811320754716974</v>
      </c>
      <c r="DB41" s="73">
        <v>51.6666666666667</v>
      </c>
      <c r="DC41" s="68">
        <f>(IF(DB41=-1,0,(IF(DB41&gt;DB$4,0,IF(DB41&lt;DB$3,1,((DB$4-DB41)/DB$5))))))*100</f>
        <v>87.083333333333329</v>
      </c>
      <c r="DD41" s="73">
        <v>0.5</v>
      </c>
      <c r="DE41" s="68">
        <f>(IF(DD41=-1,0,(IF(DD41&gt;DD$4,0,IF(DD41&lt;DD$3,1,((DD$4-DD41)/DD$5))))))*100</f>
        <v>100</v>
      </c>
      <c r="DF41" s="73">
        <v>0.5</v>
      </c>
      <c r="DG41" s="68">
        <f>(IF(DF41=-1,0,(IF(DF41&gt;DF$4,0,IF(DF41&lt;DF$3,1,((DF$4-DF41)/DF$5))))))*100</f>
        <v>100</v>
      </c>
      <c r="DH41" s="73">
        <v>0</v>
      </c>
      <c r="DI41" s="68">
        <f>(IF(DH41=-1,0,(IF(DH41&gt;DH$4,0,IF(DH41&lt;DH$3,1,((DH$4-DH41)/DH$5))))))*100</f>
        <v>100</v>
      </c>
      <c r="DJ41" s="73">
        <v>0</v>
      </c>
      <c r="DK41" s="66">
        <f>(IF(DJ41=-1,0,(IF(DJ41&gt;DJ$4,0,IF(DJ41&lt;DJ$3,1,((DJ$4-DJ41)/DJ$5))))))*100</f>
        <v>100</v>
      </c>
      <c r="DL41" s="78">
        <f>AVERAGE(CW41,CY41,DA41,DC41,DE41,DG41,DI41,DK41)</f>
        <v>97.414062790740957</v>
      </c>
      <c r="DM41" s="78">
        <f>+DL41</f>
        <v>97.414062790740957</v>
      </c>
      <c r="DN41" s="115">
        <f>ROUND(DL41,1)</f>
        <v>97.4</v>
      </c>
      <c r="DO41" s="69">
        <f>RANK(DM41,DM$13:DM$224)</f>
        <v>21</v>
      </c>
      <c r="DP41" s="67">
        <v>564</v>
      </c>
      <c r="DQ41" s="66">
        <f>(IF(DP41=-1,0,(IF(DP41&gt;DP$4,0,IF(DP41&lt;DP$3,1,((DP$4-DP41)/DP$5))))))*100</f>
        <v>63.606557377049178</v>
      </c>
      <c r="DR41" s="67">
        <v>18.600000000000001</v>
      </c>
      <c r="DS41" s="66">
        <f>(IF(DR41=-1,0,(IF(DR41&gt;DR$4,0,IF(DR41&lt;DR$3,1,((DR$4-DR41)/DR$5))))))*100</f>
        <v>79.190101237345331</v>
      </c>
      <c r="DT41" s="67">
        <v>10.5</v>
      </c>
      <c r="DU41" s="66">
        <f>DT41/18*100</f>
        <v>58.333333333333336</v>
      </c>
      <c r="DV41" s="78">
        <f>AVERAGE(DU41,DQ41,DS41)</f>
        <v>67.043330649242606</v>
      </c>
      <c r="DW41" s="78">
        <f>+DV41</f>
        <v>67.043330649242606</v>
      </c>
      <c r="DX41" s="115">
        <f>ROUND(DV41,1)</f>
        <v>67</v>
      </c>
      <c r="DY41" s="69">
        <f>RANK(DW41,DW$13:DW$224)</f>
        <v>42</v>
      </c>
      <c r="DZ41" s="67">
        <v>37.741818323337199</v>
      </c>
      <c r="EA41" s="68">
        <f>(IF(DZ41=-1,0,(IF(DZ41&lt;DZ$4,0,IF(DZ41&gt;DZ$3,1,((-DZ$4+DZ41)/DZ$5))))))*100</f>
        <v>40.626284524582559</v>
      </c>
      <c r="EB41" s="67">
        <v>12</v>
      </c>
      <c r="EC41" s="66">
        <f>(IF(EB41=-1,0,(IF(EB41&lt;EB$4,0,IF(EB41&gt;EB$3,1,((-EB$4+EB41)/EB$5))))))*100</f>
        <v>75</v>
      </c>
      <c r="ED41" s="68">
        <f>AVERAGE(EA41,EC41)</f>
        <v>57.813142262291279</v>
      </c>
      <c r="EE41" s="78">
        <f>+ED41</f>
        <v>57.813142262291279</v>
      </c>
      <c r="EF41" s="115">
        <f>ROUND(ED41,1)</f>
        <v>57.8</v>
      </c>
      <c r="EG41" s="69">
        <f>RANK(EE41,EE$13:EE$224)</f>
        <v>61</v>
      </c>
      <c r="EH41" s="81"/>
      <c r="EI41" s="81"/>
      <c r="EJ41" s="81"/>
      <c r="EK41" s="83">
        <f>RANK(EN41,EN$13:EN$224)</f>
        <v>61</v>
      </c>
      <c r="EL41" s="134">
        <f>ROUND(EM41,1)</f>
        <v>72</v>
      </c>
      <c r="EM41" s="158">
        <f>AVERAGE(Q41,AC41,BA41,BH41,BY41,CR41,DL41,DV41,ED41,AO41)</f>
        <v>71.974050821814529</v>
      </c>
      <c r="EN41" s="139">
        <f>AVERAGE(Q41,AC41,BA41,BH41,BY41,CR41,DL41,DV41,ED41,AO41)</f>
        <v>71.974050821814529</v>
      </c>
      <c r="EO41" s="84"/>
      <c r="EP41" s="85"/>
      <c r="EQ41" s="46"/>
    </row>
    <row r="42" spans="1:149" ht="14.45" customHeight="1" x14ac:dyDescent="0.25">
      <c r="A42" s="64" t="s">
        <v>53</v>
      </c>
      <c r="B42" s="156" t="str">
        <f>INDEX('Economy Names'!$A$2:$H$213,'Economy Names'!L31,'Economy Names'!$K$1)</f>
        <v>Burkina Faso</v>
      </c>
      <c r="C42" s="65">
        <v>3</v>
      </c>
      <c r="D42" s="66">
        <f>(IF(C42=-1,0,(IF(C42&gt;C$4,0,IF(C42&lt;C$3,1,((C$4-C42)/C$5))))))*100</f>
        <v>88.235294117647058</v>
      </c>
      <c r="E42" s="65">
        <v>13</v>
      </c>
      <c r="F42" s="66">
        <f>(IF(E42=-1,0,(IF(E42&gt;E$4,0,IF(E42&lt;E$3,1,((E$4-E42)/E$5))))))*100</f>
        <v>87.437185929648237</v>
      </c>
      <c r="G42" s="67">
        <v>42.790081978221998</v>
      </c>
      <c r="H42" s="66">
        <f>(IF(G42=-1,0,(IF(G42&gt;G$4,0,IF(G42&lt;G$3,1,((G$4-G42)/G$5))))))*100</f>
        <v>78.604959010889004</v>
      </c>
      <c r="I42" s="65">
        <v>3</v>
      </c>
      <c r="J42" s="66">
        <f>(IF(I42=-1,0,(IF(I42&gt;I$4,0,IF(I42&lt;I$3,1,((I$4-I42)/I$5))))))*100</f>
        <v>88.235294117647058</v>
      </c>
      <c r="K42" s="65">
        <v>13</v>
      </c>
      <c r="L42" s="66">
        <f>(IF(K42=-1,0,(IF(K42&gt;K$4,0,IF(K42&lt;K$3,1,((K$4-K42)/K$5))))))*100</f>
        <v>87.437185929648237</v>
      </c>
      <c r="M42" s="67">
        <v>42.790081978221998</v>
      </c>
      <c r="N42" s="68">
        <f>(IF(M42=-1,0,(IF(M42&gt;M$4,0,IF(M42&lt;M$3,1,((M$4-M42)/M$5))))))*100</f>
        <v>78.604959010889004</v>
      </c>
      <c r="O42" s="67">
        <v>6.3317237515950797</v>
      </c>
      <c r="P42" s="66">
        <f>(IF(O42=-1,0,(IF(O42&gt;O$4,0,IF(O42&lt;O$3,1,((O$4-O42)/O$5))))))*100</f>
        <v>98.417069062101234</v>
      </c>
      <c r="Q42" s="68">
        <f>25%*P42+12.5%*D42+12.5%*F42+12.5%*H42+12.5%*J42+12.5%*L42+12.5%*N42</f>
        <v>88.173627030071387</v>
      </c>
      <c r="R42" s="78">
        <f>+Q42</f>
        <v>88.173627030071387</v>
      </c>
      <c r="S42" s="115">
        <f>+ROUND(Q42,1)</f>
        <v>88.2</v>
      </c>
      <c r="T42" s="69">
        <f>RANK(R42,R$13:R$224)</f>
        <v>88</v>
      </c>
      <c r="U42" s="70">
        <v>15</v>
      </c>
      <c r="V42" s="66">
        <f>(IF(U42=-1,0,(IF(U42&gt;U$4,0,IF(U42&lt;U$3,1,((U$4-U42)/U$5))))))*100</f>
        <v>60</v>
      </c>
      <c r="W42" s="70">
        <v>121</v>
      </c>
      <c r="X42" s="66">
        <f>(IF(W42=-1,0,(IF(W42&gt;W$4,0,IF(W42&lt;W$3,1,((W$4-W42)/W$5))))))*100</f>
        <v>72.622478386167145</v>
      </c>
      <c r="Y42" s="71">
        <v>7.5779047556913799</v>
      </c>
      <c r="Z42" s="68">
        <f>(IF(Y42=-1,0,(IF(Y42&gt;Y$4,0,IF(Y42&lt;Y$3,1,((Y$4-Y42)/Y$5))))))*100</f>
        <v>62.110476221543095</v>
      </c>
      <c r="AA42" s="70">
        <v>12</v>
      </c>
      <c r="AB42" s="66">
        <f>IF(AA42="No Practice", 0, AA42/15*100)</f>
        <v>80</v>
      </c>
      <c r="AC42" s="68">
        <f>AVERAGE(V42,X42,Z42,AB42)</f>
        <v>68.683238651927553</v>
      </c>
      <c r="AD42" s="68">
        <f>+AC42</f>
        <v>68.683238651927553</v>
      </c>
      <c r="AE42" s="115">
        <f>+ROUND(AC42,1)</f>
        <v>68.7</v>
      </c>
      <c r="AF42" s="72">
        <f>RANK(AD42,AD$13:AD$224)</f>
        <v>95</v>
      </c>
      <c r="AG42" s="70">
        <v>4</v>
      </c>
      <c r="AH42" s="66">
        <f>(IF(AG42=-1,0,(IF(AG42&gt;AG$4,0,IF(AG42&lt;AG$3,1,((AG$4-AG42)/AG$5))))))*100</f>
        <v>83.333333333333343</v>
      </c>
      <c r="AI42" s="70">
        <v>169</v>
      </c>
      <c r="AJ42" s="66">
        <f>(IF(AI42=-1,0,(IF(AI42&gt;AI$4,0,IF(AI42&lt;AI$3,1,((AI$4-AI42)/AI$5))))))*100</f>
        <v>34.347826086956523</v>
      </c>
      <c r="AK42" s="71">
        <v>8977.3814984877899</v>
      </c>
      <c r="AL42" s="66">
        <f>(IF(AK42=-1,0,(IF(AK42&gt;AK$4,0,IF(AK42&lt;AK$3,1,((AK$4-AK42)/AK$5))))))*100</f>
        <v>0</v>
      </c>
      <c r="AM42" s="70">
        <v>0</v>
      </c>
      <c r="AN42" s="66">
        <f>+IF(AM42="No Practice",0,AM42/8)*100</f>
        <v>0</v>
      </c>
      <c r="AO42" s="74">
        <f>AVERAGE(AH42,AJ42,AL42,AN42)</f>
        <v>29.420289855072468</v>
      </c>
      <c r="AP42" s="68">
        <f>+AO42</f>
        <v>29.420289855072468</v>
      </c>
      <c r="AQ42" s="115">
        <f>+ROUND(AO42,1)</f>
        <v>29.4</v>
      </c>
      <c r="AR42" s="69">
        <f>RANK(AP42,AP$13:AP$224)</f>
        <v>183</v>
      </c>
      <c r="AS42" s="75">
        <v>4</v>
      </c>
      <c r="AT42" s="66">
        <f>(IF(AS42=-1,0,(IF(AS42&gt;AS$4,0,IF(AS42&lt;AS$3,1,((AS$4-AS42)/AS$5))))))*100</f>
        <v>75</v>
      </c>
      <c r="AU42" s="75">
        <v>67</v>
      </c>
      <c r="AV42" s="66">
        <f>(IF(AU42=-1,0,(IF(AU42&gt;AU$4,0,IF(AU42&lt;AU$3,1,((AU$4-AU42)/AU$5))))))*100</f>
        <v>68.421052631578945</v>
      </c>
      <c r="AW42" s="75">
        <v>11.9297621473735</v>
      </c>
      <c r="AX42" s="68">
        <f>(IF(AW42=-1,0,(IF(AW42&gt;AW$4,0,IF(AW42&lt;AW$3,1,((AW$4-AW42)/AW$5))))))*100</f>
        <v>20.468252350843333</v>
      </c>
      <c r="AY42" s="75">
        <v>12.5</v>
      </c>
      <c r="AZ42" s="66">
        <f>+IF(AY42="No Practice",0,AY42/30)*100</f>
        <v>41.666666666666671</v>
      </c>
      <c r="BA42" s="76">
        <f>AVERAGE(AT42,AV42,AX42,AZ42)</f>
        <v>51.388992912272244</v>
      </c>
      <c r="BB42" s="68">
        <f>+BA42</f>
        <v>51.388992912272244</v>
      </c>
      <c r="BC42" s="115">
        <f>+ROUND(BA42,1)</f>
        <v>51.4</v>
      </c>
      <c r="BD42" s="69">
        <f>RANK(BB42,BB$13:BB$224)</f>
        <v>141</v>
      </c>
      <c r="BE42" s="73">
        <v>0</v>
      </c>
      <c r="BF42" s="73">
        <v>6</v>
      </c>
      <c r="BG42" s="77">
        <f>+SUM(BE42,BF42)</f>
        <v>6</v>
      </c>
      <c r="BH42" s="76">
        <f>(IF(BG42=-1,0,(IF(BG42&lt;BG$4,0,IF(BG42&gt;BG$3,1,((-BG$4+BG42)/BG$5))))))*100</f>
        <v>30</v>
      </c>
      <c r="BI42" s="119">
        <f>+BH42</f>
        <v>30</v>
      </c>
      <c r="BJ42" s="115">
        <f>ROUND(BH42,1)</f>
        <v>30</v>
      </c>
      <c r="BK42" s="69">
        <f>RANK(BI42,BI$13:BI$224)</f>
        <v>152</v>
      </c>
      <c r="BL42" s="73">
        <v>7</v>
      </c>
      <c r="BM42" s="68">
        <f>(IF(BL42=-1,0,(IF(BL42&lt;BL$4,0,IF(BL42&gt;BL$3,1,((-BL$4+BL42)/BL$5))))))*100</f>
        <v>70</v>
      </c>
      <c r="BN42" s="73">
        <v>1</v>
      </c>
      <c r="BO42" s="68">
        <f>(IF(BN42=-1,0,(IF(BN42&lt;BN$4,0,IF(BN42&gt;BN$3,1,((-BN$4+BN42)/BN$5))))))*100</f>
        <v>10</v>
      </c>
      <c r="BP42" s="73">
        <v>5</v>
      </c>
      <c r="BQ42" s="68">
        <f>(IF(BP42=-1,0,(IF(BP42&lt;BP$4,0,IF(BP42&gt;BP$3,1,((-BP$4+BP42)/BP$5))))))*100</f>
        <v>50</v>
      </c>
      <c r="BR42" s="73">
        <v>4</v>
      </c>
      <c r="BS42" s="78">
        <f>(IF(BR42=-1,0,(IF(BR42&lt;BR$4,0,IF(BR42&gt;BR$3,1,((-BR$4+BR42)/BR$5))))))*100</f>
        <v>66.666666666666657</v>
      </c>
      <c r="BT42" s="73">
        <v>2</v>
      </c>
      <c r="BU42" s="68">
        <f>(IF(BT42=-1,0,(IF(BT42&lt;BT$4,0,IF(BT42&gt;BT$3,1,((-BT$4+BT42)/BT$5))))))*100</f>
        <v>28.571428571428569</v>
      </c>
      <c r="BV42" s="73">
        <v>2</v>
      </c>
      <c r="BW42" s="66">
        <f>(IF(BV42=-1,0,(IF(BV42&lt;BV$4,0,IF(BV42&gt;BV$3,1,((-BV$4+BV42)/BV$5))))))*100</f>
        <v>28.571428571428569</v>
      </c>
      <c r="BX42" s="77">
        <f>+SUM(BN42,BL42,BP42,BR42,BT42,BV42)</f>
        <v>21</v>
      </c>
      <c r="BY42" s="80">
        <f>(IF(BX42=-1,0,(IF(BX42&lt;BX$4,0,IF(BX42&gt;BX$3,1,((-BX$4+BX42)/BX$5))))))*100</f>
        <v>42</v>
      </c>
      <c r="BZ42" s="78">
        <f>+BY42</f>
        <v>42</v>
      </c>
      <c r="CA42" s="115">
        <f>+ROUND(BY42,1)</f>
        <v>42</v>
      </c>
      <c r="CB42" s="72">
        <f>RANK(BZ42,BZ$13:BZ$224)</f>
        <v>120</v>
      </c>
      <c r="CC42" s="73">
        <v>45</v>
      </c>
      <c r="CD42" s="68">
        <f>(IF(CC42=-1,0,(IF(CC42&gt;CC$4,0,IF(CC42&lt;CC$3,1,((CC$4-CC42)/CC$5))))))*100</f>
        <v>30</v>
      </c>
      <c r="CE42" s="73">
        <v>270</v>
      </c>
      <c r="CF42" s="66">
        <f>(IF(CE42=-1,0,(IF(CE42&gt;CE$4,0,IF(CE42&lt;CE$3,1,((CE$4-CE42)/CE$5))))))*100</f>
        <v>65.842349304482227</v>
      </c>
      <c r="CG42" s="73">
        <v>41.286653035533803</v>
      </c>
      <c r="CH42" s="66">
        <f>(IF(CG42=-1,0,(IF(CG42&gt;CG$4,0,IF(CG42&lt;CG$3,1,((CG$4-CG42)/CG$5)^$CH$3)))))*100</f>
        <v>78.398550264691949</v>
      </c>
      <c r="CI42" s="73" t="s">
        <v>1975</v>
      </c>
      <c r="CJ42" s="78">
        <f>IF(CI42="NO VAT","No VAT",(IF(CI42="NO REFUND",0,(IF(CI42&gt;CI$5,0,IF(CI42&lt;CI$3,1,((CI$5-CI42)/CI$5))))))*100)</f>
        <v>0</v>
      </c>
      <c r="CK42" s="73" t="s">
        <v>1975</v>
      </c>
      <c r="CL42" s="68">
        <f>IF(CK42="NO VAT","No VAT",(IF(CK42="NO REFUND",0,(IF(CK42&gt;CK$4,0,IF(CK42&lt;CK$3,1,((CK$4-CK42)/CK$5))))))*100)</f>
        <v>0</v>
      </c>
      <c r="CM42" s="73">
        <v>3</v>
      </c>
      <c r="CN42" s="68">
        <f>IF(CM42="NO CIT","No CIT",IF(CM42&gt;CM$4,0,IF(CM42&lt;CM$3,1,((CM$4-CM42)/CM$5)))*100)</f>
        <v>97.247706422018354</v>
      </c>
      <c r="CO42" s="73">
        <v>0</v>
      </c>
      <c r="CP42" s="66">
        <f>IF(CO42="NO CIT","No CIT",IF(CO42&gt;CO$4,0,IF(CO42&lt;CO$3,1,((CO$5-CO42)/CO$5)))*100)</f>
        <v>100</v>
      </c>
      <c r="CQ42" s="157">
        <f>IF(OR(ISNUMBER(CJ42),ISNUMBER(CL42),ISNUMBER(CN42),ISNUMBER(CP42)),AVERAGE(CJ42,CL42,CN42,CP42),"")</f>
        <v>49.311926605504588</v>
      </c>
      <c r="CR42" s="128">
        <f>AVERAGE(CD42,CF42,CH42,CQ42)</f>
        <v>55.888206543669696</v>
      </c>
      <c r="CS42" s="78">
        <f>+CR42</f>
        <v>55.888206543669696</v>
      </c>
      <c r="CT42" s="115">
        <f>ROUND(CR42,1)</f>
        <v>55.9</v>
      </c>
      <c r="CU42" s="69">
        <f>RANK(CS42,CS$13:CS$224)</f>
        <v>154</v>
      </c>
      <c r="CV42" s="73">
        <v>74.5</v>
      </c>
      <c r="CW42" s="68">
        <f>(IF(CV42=-1,0,(IF(CV42&gt;CV$4,0,IF(CV42&lt;CV$3,1,((CV$4-CV42)/CV$5))))))*100</f>
        <v>53.773584905660378</v>
      </c>
      <c r="CX42" s="73">
        <v>84</v>
      </c>
      <c r="CY42" s="68">
        <f>(IF(CX42=-1,0,(IF(CX42&gt;CX$4,0,IF(CX42&lt;CX$3,1,((CX$4-CX42)/CX$5))))))*100</f>
        <v>50.887573964497044</v>
      </c>
      <c r="CZ42" s="73">
        <v>261</v>
      </c>
      <c r="DA42" s="68">
        <f>(IF(CZ42=-1,0,(IF(CZ42&gt;CZ$4,0,IF(CZ42&lt;CZ$3,1,((CZ$4-CZ42)/CZ$5))))))*100</f>
        <v>75.377358490566039</v>
      </c>
      <c r="DB42" s="73">
        <v>85.5</v>
      </c>
      <c r="DC42" s="68">
        <f>(IF(DB42=-1,0,(IF(DB42&gt;DB$4,0,IF(DB42&lt;DB$3,1,((DB$4-DB42)/DB$5))))))*100</f>
        <v>78.625</v>
      </c>
      <c r="DD42" s="73">
        <v>102</v>
      </c>
      <c r="DE42" s="68">
        <f>(IF(DD42=-1,0,(IF(DD42&gt;DD$4,0,IF(DD42&lt;DD$3,1,((DD$4-DD42)/DD$5))))))*100</f>
        <v>63.799283154121866</v>
      </c>
      <c r="DF42" s="73">
        <v>96</v>
      </c>
      <c r="DG42" s="68">
        <f>(IF(DF42=-1,0,(IF(DF42&gt;DF$4,0,IF(DF42&lt;DF$3,1,((DF$4-DF42)/DF$5))))))*100</f>
        <v>60.251046025104607</v>
      </c>
      <c r="DH42" s="73">
        <v>264.5</v>
      </c>
      <c r="DI42" s="68">
        <f>(IF(DH42=-1,0,(IF(DH42&gt;DH$4,0,IF(DH42&lt;DH$3,1,((DH$4-DH42)/DH$5))))))*100</f>
        <v>77.958333333333329</v>
      </c>
      <c r="DJ42" s="73">
        <v>196.5</v>
      </c>
      <c r="DK42" s="66">
        <f>(IF(DJ42=-1,0,(IF(DJ42&gt;DJ$4,0,IF(DJ42&lt;DJ$3,1,((DJ$4-DJ42)/DJ$5))))))*100</f>
        <v>71.928571428571431</v>
      </c>
      <c r="DL42" s="78">
        <f>AVERAGE(CW42,CY42,DA42,DC42,DE42,DG42,DI42,DK42)</f>
        <v>66.57509391273183</v>
      </c>
      <c r="DM42" s="78">
        <f>+DL42</f>
        <v>66.57509391273183</v>
      </c>
      <c r="DN42" s="115">
        <f>ROUND(DL42,1)</f>
        <v>66.599999999999994</v>
      </c>
      <c r="DO42" s="69">
        <f>RANK(DM42,DM$13:DM$224)</f>
        <v>122</v>
      </c>
      <c r="DP42" s="67">
        <v>446</v>
      </c>
      <c r="DQ42" s="66">
        <f>(IF(DP42=-1,0,(IF(DP42&gt;DP$4,0,IF(DP42&lt;DP$3,1,((DP$4-DP42)/DP$5))))))*100</f>
        <v>73.278688524590166</v>
      </c>
      <c r="DR42" s="67">
        <v>81.7</v>
      </c>
      <c r="DS42" s="66">
        <f>(IF(DR42=-1,0,(IF(DR42&gt;DR$4,0,IF(DR42&lt;DR$3,1,((DR$4-DR42)/DR$5))))))*100</f>
        <v>8.2114735658042708</v>
      </c>
      <c r="DT42" s="67">
        <v>7.5</v>
      </c>
      <c r="DU42" s="66">
        <f>DT42/18*100</f>
        <v>41.666666666666671</v>
      </c>
      <c r="DV42" s="78">
        <f>AVERAGE(DU42,DQ42,DS42)</f>
        <v>41.0522762523537</v>
      </c>
      <c r="DW42" s="78">
        <f>+DV42</f>
        <v>41.0522762523537</v>
      </c>
      <c r="DX42" s="115">
        <f>ROUND(DV42,1)</f>
        <v>41.1</v>
      </c>
      <c r="DY42" s="69">
        <f>RANK(DW42,DW$13:DW$224)</f>
        <v>165</v>
      </c>
      <c r="DZ42" s="67">
        <v>23.587641211342198</v>
      </c>
      <c r="EA42" s="68">
        <f>(IF(DZ42=-1,0,(IF(DZ42&lt;DZ$4,0,IF(DZ42&gt;DZ$3,1,((-DZ$4+DZ42)/DZ$5))))))*100</f>
        <v>25.390356524587943</v>
      </c>
      <c r="EB42" s="67">
        <v>9</v>
      </c>
      <c r="EC42" s="66">
        <f>(IF(EB42=-1,0,(IF(EB42&lt;EB$4,0,IF(EB42&gt;EB$3,1,((-EB$4+EB42)/EB$5))))))*100</f>
        <v>56.25</v>
      </c>
      <c r="ED42" s="68">
        <f>AVERAGE(EA42,EC42)</f>
        <v>40.820178262293972</v>
      </c>
      <c r="EE42" s="78">
        <f>+ED42</f>
        <v>40.820178262293972</v>
      </c>
      <c r="EF42" s="115">
        <f>ROUND(ED42,1)</f>
        <v>40.799999999999997</v>
      </c>
      <c r="EG42" s="69">
        <f>RANK(EE42,EE$13:EE$224)</f>
        <v>109</v>
      </c>
      <c r="EH42" s="81"/>
      <c r="EI42" s="81"/>
      <c r="EJ42" s="81"/>
      <c r="EK42" s="83">
        <f>RANK(EN42,EN$13:EN$224)</f>
        <v>151</v>
      </c>
      <c r="EL42" s="134">
        <f>ROUND(EM42,1)</f>
        <v>51.4</v>
      </c>
      <c r="EM42" s="158">
        <f>AVERAGE(Q42,AC42,BA42,BH42,BY42,CR42,DL42,DV42,ED42,AO42)</f>
        <v>51.400190342039288</v>
      </c>
      <c r="EN42" s="139">
        <f>AVERAGE(Q42,AC42,BA42,BH42,BY42,CR42,DL42,DV42,ED42,AO42)</f>
        <v>51.400190342039288</v>
      </c>
      <c r="EO42" s="84"/>
      <c r="EP42" s="85"/>
      <c r="EQ42" s="46"/>
    </row>
    <row r="43" spans="1:149" ht="14.45" customHeight="1" x14ac:dyDescent="0.25">
      <c r="A43" s="64" t="s">
        <v>54</v>
      </c>
      <c r="B43" s="156" t="str">
        <f>INDEX('Economy Names'!$A$2:$H$213,'Economy Names'!L32,'Economy Names'!$K$1)</f>
        <v>Burundi</v>
      </c>
      <c r="C43" s="65">
        <v>4</v>
      </c>
      <c r="D43" s="66">
        <f>(IF(C43=-1,0,(IF(C43&gt;C$4,0,IF(C43&lt;C$3,1,((C$4-C43)/C$5))))))*100</f>
        <v>82.35294117647058</v>
      </c>
      <c r="E43" s="65">
        <v>5</v>
      </c>
      <c r="F43" s="66">
        <f>(IF(E43=-1,0,(IF(E43&gt;E$4,0,IF(E43&lt;E$3,1,((E$4-E43)/E$5))))))*100</f>
        <v>95.477386934673376</v>
      </c>
      <c r="G43" s="67">
        <v>12.277754524914901</v>
      </c>
      <c r="H43" s="66">
        <f>(IF(G43=-1,0,(IF(G43&gt;G$4,0,IF(G43&lt;G$3,1,((G$4-G43)/G$5))))))*100</f>
        <v>93.861122737542544</v>
      </c>
      <c r="I43" s="65">
        <v>4</v>
      </c>
      <c r="J43" s="66">
        <f>(IF(I43=-1,0,(IF(I43&gt;I$4,0,IF(I43&lt;I$3,1,((I$4-I43)/I$5))))))*100</f>
        <v>82.35294117647058</v>
      </c>
      <c r="K43" s="65">
        <v>5</v>
      </c>
      <c r="L43" s="66">
        <f>(IF(K43=-1,0,(IF(K43&gt;K$4,0,IF(K43&lt;K$3,1,((K$4-K43)/K$5))))))*100</f>
        <v>95.477386934673376</v>
      </c>
      <c r="M43" s="67">
        <v>12.277754524914901</v>
      </c>
      <c r="N43" s="68">
        <f>(IF(M43=-1,0,(IF(M43&gt;M$4,0,IF(M43&lt;M$3,1,((M$4-M43)/M$5))))))*100</f>
        <v>93.861122737542544</v>
      </c>
      <c r="O43" s="67">
        <v>0</v>
      </c>
      <c r="P43" s="66">
        <f>(IF(O43=-1,0,(IF(O43&gt;O$4,0,IF(O43&lt;O$3,1,((O$4-O43)/O$5))))))*100</f>
        <v>100</v>
      </c>
      <c r="Q43" s="68">
        <f>25%*P43+12.5%*D43+12.5%*F43+12.5%*H43+12.5%*J43+12.5%*L43+12.5%*N43</f>
        <v>92.922862712171636</v>
      </c>
      <c r="R43" s="78">
        <f>+Q43</f>
        <v>92.922862712171636</v>
      </c>
      <c r="S43" s="115">
        <f>+ROUND(Q43,1)</f>
        <v>92.9</v>
      </c>
      <c r="T43" s="69">
        <f>RANK(R43,R$13:R$224)</f>
        <v>44</v>
      </c>
      <c r="U43" s="70">
        <v>15</v>
      </c>
      <c r="V43" s="66">
        <f>(IF(U43=-1,0,(IF(U43&gt;U$4,0,IF(U43&lt;U$3,1,((U$4-U43)/U$5))))))*100</f>
        <v>60</v>
      </c>
      <c r="W43" s="70">
        <v>70</v>
      </c>
      <c r="X43" s="66">
        <f>(IF(W43=-1,0,(IF(W43&gt;W$4,0,IF(W43&lt;W$3,1,((W$4-W43)/W$5))))))*100</f>
        <v>87.319884726224785</v>
      </c>
      <c r="Y43" s="71">
        <v>12.122590769935799</v>
      </c>
      <c r="Z43" s="68">
        <f>(IF(Y43=-1,0,(IF(Y43&gt;Y$4,0,IF(Y43&lt;Y$3,1,((Y$4-Y43)/Y$5))))))*100</f>
        <v>39.387046150321005</v>
      </c>
      <c r="AA43" s="70">
        <v>5</v>
      </c>
      <c r="AB43" s="66">
        <f>IF(AA43="No Practice", 0, AA43/15*100)</f>
        <v>33.333333333333329</v>
      </c>
      <c r="AC43" s="68">
        <f>AVERAGE(V43,X43,Z43,AB43)</f>
        <v>55.010066052469782</v>
      </c>
      <c r="AD43" s="68">
        <f>+AC43</f>
        <v>55.010066052469782</v>
      </c>
      <c r="AE43" s="115">
        <f>+ROUND(AC43,1)</f>
        <v>55</v>
      </c>
      <c r="AF43" s="72">
        <f>RANK(AD43,AD$13:AD$224)</f>
        <v>161</v>
      </c>
      <c r="AG43" s="70">
        <v>5</v>
      </c>
      <c r="AH43" s="66">
        <f>(IF(AG43=-1,0,(IF(AG43&gt;AG$4,0,IF(AG43&lt;AG$3,1,((AG$4-AG43)/AG$5))))))*100</f>
        <v>66.666666666666657</v>
      </c>
      <c r="AI43" s="70">
        <v>158</v>
      </c>
      <c r="AJ43" s="66">
        <f>(IF(AI43=-1,0,(IF(AI43&gt;AI$4,0,IF(AI43&lt;AI$3,1,((AI$4-AI43)/AI$5))))))*100</f>
        <v>39.130434782608695</v>
      </c>
      <c r="AK43" s="71">
        <v>14977.5543555736</v>
      </c>
      <c r="AL43" s="66">
        <f>(IF(AK43=-1,0,(IF(AK43&gt;AK$4,0,IF(AK43&lt;AK$3,1,((AK$4-AK43)/AK$5))))))*100</f>
        <v>0</v>
      </c>
      <c r="AM43" s="70">
        <v>0</v>
      </c>
      <c r="AN43" s="66">
        <f>+IF(AM43="No Practice",0,AM43/8)*100</f>
        <v>0</v>
      </c>
      <c r="AO43" s="74">
        <f>AVERAGE(AH43,AJ43,AL43,AN43)</f>
        <v>26.449275362318836</v>
      </c>
      <c r="AP43" s="68">
        <f>+AO43</f>
        <v>26.449275362318836</v>
      </c>
      <c r="AQ43" s="115">
        <f>+ROUND(AO43,1)</f>
        <v>26.4</v>
      </c>
      <c r="AR43" s="69">
        <f>RANK(AP43,AP$13:AP$224)</f>
        <v>184</v>
      </c>
      <c r="AS43" s="75">
        <v>5</v>
      </c>
      <c r="AT43" s="66">
        <f>(IF(AS43=-1,0,(IF(AS43&gt;AS$4,0,IF(AS43&lt;AS$3,1,((AS$4-AS43)/AS$5))))))*100</f>
        <v>66.666666666666657</v>
      </c>
      <c r="AU43" s="75">
        <v>23</v>
      </c>
      <c r="AV43" s="66">
        <f>(IF(AU43=-1,0,(IF(AU43&gt;AU$4,0,IF(AU43&lt;AU$3,1,((AU$4-AU43)/AU$5))))))*100</f>
        <v>89.473684210526315</v>
      </c>
      <c r="AW43" s="75">
        <v>3.1391478846156899</v>
      </c>
      <c r="AX43" s="68">
        <f>(IF(AW43=-1,0,(IF(AW43&gt;AW$4,0,IF(AW43&lt;AW$3,1,((AW$4-AW43)/AW$5))))))*100</f>
        <v>79.072347435895395</v>
      </c>
      <c r="AY43" s="75">
        <v>4.5</v>
      </c>
      <c r="AZ43" s="66">
        <f>+IF(AY43="No Practice",0,AY43/30)*100</f>
        <v>15</v>
      </c>
      <c r="BA43" s="76">
        <f>AVERAGE(AT43,AV43,AX43,AZ43)</f>
        <v>62.553174578272092</v>
      </c>
      <c r="BB43" s="68">
        <f>+BA43</f>
        <v>62.553174578272092</v>
      </c>
      <c r="BC43" s="115">
        <f>+ROUND(BA43,1)</f>
        <v>62.6</v>
      </c>
      <c r="BD43" s="69">
        <f>RANK(BB43,BB$13:BB$224)</f>
        <v>100</v>
      </c>
      <c r="BE43" s="73">
        <v>1</v>
      </c>
      <c r="BF43" s="73">
        <v>2</v>
      </c>
      <c r="BG43" s="77">
        <f>+SUM(BE43,BF43)</f>
        <v>3</v>
      </c>
      <c r="BH43" s="76">
        <f>(IF(BG43=-1,0,(IF(BG43&lt;BG$4,0,IF(BG43&gt;BG$3,1,((-BG$4+BG43)/BG$5))))))*100</f>
        <v>15</v>
      </c>
      <c r="BI43" s="119">
        <f>+BH43</f>
        <v>15</v>
      </c>
      <c r="BJ43" s="115">
        <f>ROUND(BH43,1)</f>
        <v>15</v>
      </c>
      <c r="BK43" s="69">
        <f>RANK(BI43,BI$13:BI$224)</f>
        <v>176</v>
      </c>
      <c r="BL43" s="73">
        <v>8</v>
      </c>
      <c r="BM43" s="68">
        <f>(IF(BL43=-1,0,(IF(BL43&lt;BL$4,0,IF(BL43&gt;BL$3,1,((-BL$4+BL43)/BL$5))))))*100</f>
        <v>80</v>
      </c>
      <c r="BN43" s="73">
        <v>7</v>
      </c>
      <c r="BO43" s="68">
        <f>(IF(BN43=-1,0,(IF(BN43&lt;BN$4,0,IF(BN43&gt;BN$3,1,((-BN$4+BN43)/BN$5))))))*100</f>
        <v>70</v>
      </c>
      <c r="BP43" s="73">
        <v>2</v>
      </c>
      <c r="BQ43" s="68">
        <f>(IF(BP43=-1,0,(IF(BP43&lt;BP$4,0,IF(BP43&gt;BP$3,1,((-BP$4+BP43)/BP$5))))))*100</f>
        <v>20</v>
      </c>
      <c r="BR43" s="73">
        <v>0</v>
      </c>
      <c r="BS43" s="78">
        <f>(IF(BR43=-1,0,(IF(BR43&lt;BR$4,0,IF(BR43&gt;BR$3,1,((-BR$4+BR43)/BR$5))))))*100</f>
        <v>0</v>
      </c>
      <c r="BT43" s="73">
        <v>0</v>
      </c>
      <c r="BU43" s="68">
        <f>(IF(BT43=-1,0,(IF(BT43&lt;BT$4,0,IF(BT43&gt;BT$3,1,((-BT$4+BT43)/BT$5))))))*100</f>
        <v>0</v>
      </c>
      <c r="BV43" s="73">
        <v>0</v>
      </c>
      <c r="BW43" s="66">
        <f>(IF(BV43=-1,0,(IF(BV43&lt;BV$4,0,IF(BV43&gt;BV$3,1,((-BV$4+BV43)/BV$5))))))*100</f>
        <v>0</v>
      </c>
      <c r="BX43" s="77">
        <f>+SUM(BN43,BL43,BP43,BR43,BT43,BV43)</f>
        <v>17</v>
      </c>
      <c r="BY43" s="80">
        <f>(IF(BX43=-1,0,(IF(BX43&lt;BX$4,0,IF(BX43&gt;BX$3,1,((-BX$4+BX43)/BX$5))))))*100</f>
        <v>34</v>
      </c>
      <c r="BZ43" s="78">
        <f>+BY43</f>
        <v>34</v>
      </c>
      <c r="CA43" s="115">
        <f>+ROUND(BY43,1)</f>
        <v>34</v>
      </c>
      <c r="CB43" s="72">
        <f>RANK(BZ43,BZ$13:BZ$224)</f>
        <v>143</v>
      </c>
      <c r="CC43" s="73">
        <v>24</v>
      </c>
      <c r="CD43" s="68">
        <f>(IF(CC43=-1,0,(IF(CC43&gt;CC$4,0,IF(CC43&lt;CC$3,1,((CC$4-CC43)/CC$5))))))*100</f>
        <v>65</v>
      </c>
      <c r="CE43" s="73">
        <v>232</v>
      </c>
      <c r="CF43" s="66">
        <f>(IF(CE43=-1,0,(IF(CE43&gt;CE$4,0,IF(CE43&lt;CE$3,1,((CE$4-CE43)/CE$5))))))*100</f>
        <v>71.715610510046375</v>
      </c>
      <c r="CG43" s="73">
        <v>41.167952919705797</v>
      </c>
      <c r="CH43" s="66">
        <f>(IF(CG43=-1,0,(IF(CG43&gt;CG$4,0,IF(CG43&lt;CG$3,1,((CG$4-CG43)/CG$5)^$CH$3)))))*100</f>
        <v>78.572797134493982</v>
      </c>
      <c r="CI43" s="73" t="s">
        <v>1975</v>
      </c>
      <c r="CJ43" s="78">
        <f>IF(CI43="NO VAT","No VAT",(IF(CI43="NO REFUND",0,(IF(CI43&gt;CI$5,0,IF(CI43&lt;CI$3,1,((CI$5-CI43)/CI$5))))))*100)</f>
        <v>0</v>
      </c>
      <c r="CK43" s="73" t="s">
        <v>1975</v>
      </c>
      <c r="CL43" s="68">
        <f>IF(CK43="NO VAT","No VAT",(IF(CK43="NO REFUND",0,(IF(CK43&gt;CK$4,0,IF(CK43&lt;CK$3,1,((CK$4-CK43)/CK$5))))))*100)</f>
        <v>0</v>
      </c>
      <c r="CM43" s="73">
        <v>13</v>
      </c>
      <c r="CN43" s="68">
        <f>IF(CM43="NO CIT","No CIT",IF(CM43&gt;CM$4,0,IF(CM43&lt;CM$3,1,((CM$4-CM43)/CM$5)))*100)</f>
        <v>78.899082568807344</v>
      </c>
      <c r="CO43" s="73">
        <v>21.1428571428571</v>
      </c>
      <c r="CP43" s="66">
        <f>IF(CO43="NO CIT","No CIT",IF(CO43&gt;CO$4,0,IF(CO43&lt;CO$3,1,((CO$5-CO43)/CO$5)))*100)</f>
        <v>33.928571428571566</v>
      </c>
      <c r="CQ43" s="157">
        <f>IF(OR(ISNUMBER(CJ43),ISNUMBER(CL43),ISNUMBER(CN43),ISNUMBER(CP43)),AVERAGE(CJ43,CL43,CN43,CP43),"")</f>
        <v>28.206913499344729</v>
      </c>
      <c r="CR43" s="128">
        <f>AVERAGE(CD43,CF43,CH43,CQ43)</f>
        <v>60.873830285971266</v>
      </c>
      <c r="CS43" s="78">
        <f>+CR43</f>
        <v>60.873830285971266</v>
      </c>
      <c r="CT43" s="115">
        <f>ROUND(CR43,1)</f>
        <v>60.9</v>
      </c>
      <c r="CU43" s="69">
        <f>RANK(CS43,CS$13:CS$224)</f>
        <v>140</v>
      </c>
      <c r="CV43" s="73">
        <v>58.6666666666667</v>
      </c>
      <c r="CW43" s="68">
        <f>(IF(CV43=-1,0,(IF(CV43&gt;CV$4,0,IF(CV43&lt;CV$3,1,((CV$4-CV43)/CV$5))))))*100</f>
        <v>63.731656184486354</v>
      </c>
      <c r="CX43" s="73">
        <v>120</v>
      </c>
      <c r="CY43" s="68">
        <f>(IF(CX43=-1,0,(IF(CX43&gt;CX$4,0,IF(CX43&lt;CX$3,1,((CX$4-CX43)/CX$5))))))*100</f>
        <v>29.585798816568047</v>
      </c>
      <c r="CZ43" s="73">
        <v>108.857142857143</v>
      </c>
      <c r="DA43" s="68">
        <f>(IF(CZ43=-1,0,(IF(CZ43&gt;CZ$4,0,IF(CZ43&lt;CZ$3,1,((CZ$4-CZ43)/CZ$5))))))*100</f>
        <v>89.73045822102425</v>
      </c>
      <c r="DB43" s="73">
        <v>150</v>
      </c>
      <c r="DC43" s="68">
        <f>(IF(DB43=-1,0,(IF(DB43&gt;DB$4,0,IF(DB43&lt;DB$3,1,((DB$4-DB43)/DB$5))))))*100</f>
        <v>62.5</v>
      </c>
      <c r="DD43" s="73">
        <v>154.30000000000001</v>
      </c>
      <c r="DE43" s="68">
        <f>(IF(DD43=-1,0,(IF(DD43&gt;DD$4,0,IF(DD43&lt;DD$3,1,((DD$4-DD43)/DD$5))))))*100</f>
        <v>45.053763440860209</v>
      </c>
      <c r="DF43" s="73">
        <v>180</v>
      </c>
      <c r="DG43" s="68">
        <f>(IF(DF43=-1,0,(IF(DF43&gt;DF$4,0,IF(DF43&lt;DF$3,1,((DF$4-DF43)/DF$5))))))*100</f>
        <v>25.10460251046025</v>
      </c>
      <c r="DH43" s="73">
        <v>443.57142857142799</v>
      </c>
      <c r="DI43" s="68">
        <f>(IF(DH43=-1,0,(IF(DH43&gt;DH$4,0,IF(DH43&lt;DH$3,1,((DH$4-DH43)/DH$5))))))*100</f>
        <v>63.035714285714342</v>
      </c>
      <c r="DJ43" s="73">
        <v>1025</v>
      </c>
      <c r="DK43" s="66">
        <f>(IF(DJ43=-1,0,(IF(DJ43&gt;DJ$4,0,IF(DJ43&lt;DJ$3,1,((DJ$4-DJ43)/DJ$5))))))*100</f>
        <v>0</v>
      </c>
      <c r="DL43" s="78">
        <f>AVERAGE(CW43,CY43,DA43,DC43,DE43,DG43,DI43,DK43)</f>
        <v>47.342749182389184</v>
      </c>
      <c r="DM43" s="78">
        <f>+DL43</f>
        <v>47.342749182389184</v>
      </c>
      <c r="DN43" s="115">
        <f>ROUND(DL43,1)</f>
        <v>47.3</v>
      </c>
      <c r="DO43" s="69">
        <f>RANK(DM43,DM$13:DM$224)</f>
        <v>169</v>
      </c>
      <c r="DP43" s="67">
        <v>832</v>
      </c>
      <c r="DQ43" s="66">
        <f>(IF(DP43=-1,0,(IF(DP43&gt;DP$4,0,IF(DP43&lt;DP$3,1,((DP$4-DP43)/DP$5))))))*100</f>
        <v>41.639344262295083</v>
      </c>
      <c r="DR43" s="67">
        <v>36.1</v>
      </c>
      <c r="DS43" s="66">
        <f>(IF(DR43=-1,0,(IF(DR43&gt;DR$4,0,IF(DR43&lt;DR$3,1,((DR$4-DR43)/DR$5))))))*100</f>
        <v>59.505061867266583</v>
      </c>
      <c r="DT43" s="67">
        <v>5</v>
      </c>
      <c r="DU43" s="66">
        <f>DT43/18*100</f>
        <v>27.777777777777779</v>
      </c>
      <c r="DV43" s="78">
        <f>AVERAGE(DU43,DQ43,DS43)</f>
        <v>42.974061302446479</v>
      </c>
      <c r="DW43" s="78">
        <f>+DV43</f>
        <v>42.974061302446479</v>
      </c>
      <c r="DX43" s="115">
        <f>ROUND(DV43,1)</f>
        <v>43</v>
      </c>
      <c r="DY43" s="69">
        <f>RANK(DW43,DW$13:DW$224)</f>
        <v>158</v>
      </c>
      <c r="DZ43" s="67">
        <v>7.5263904348021802</v>
      </c>
      <c r="EA43" s="68">
        <f>(IF(DZ43=-1,0,(IF(DZ43&lt;DZ$4,0,IF(DZ43&gt;DZ$3,1,((-DZ$4+DZ43)/DZ$5))))))*100</f>
        <v>8.1016043431670397</v>
      </c>
      <c r="EB43" s="67">
        <v>8.5</v>
      </c>
      <c r="EC43" s="66">
        <f>(IF(EB43=-1,0,(IF(EB43&lt;EB$4,0,IF(EB43&gt;EB$3,1,((-EB$4+EB43)/EB$5))))))*100</f>
        <v>53.125</v>
      </c>
      <c r="ED43" s="68">
        <f>AVERAGE(EA43,EC43)</f>
        <v>30.61330217158352</v>
      </c>
      <c r="EE43" s="78">
        <f>+ED43</f>
        <v>30.61330217158352</v>
      </c>
      <c r="EF43" s="115">
        <f>ROUND(ED43,1)</f>
        <v>30.6</v>
      </c>
      <c r="EG43" s="69">
        <f>RANK(EE43,EE$13:EE$224)</f>
        <v>147</v>
      </c>
      <c r="EH43" s="81"/>
      <c r="EI43" s="81"/>
      <c r="EJ43" s="81"/>
      <c r="EK43" s="83">
        <f>RANK(EN43,EN$13:EN$224)</f>
        <v>166</v>
      </c>
      <c r="EL43" s="134">
        <f>ROUND(EM43,1)</f>
        <v>46.8</v>
      </c>
      <c r="EM43" s="158">
        <f>AVERAGE(Q43,AC43,BA43,BH43,BY43,CR43,DL43,DV43,ED43,AO43)</f>
        <v>46.773932164762286</v>
      </c>
      <c r="EN43" s="139">
        <f>AVERAGE(Q43,AC43,BA43,BH43,BY43,CR43,DL43,DV43,ED43,AO43)</f>
        <v>46.773932164762286</v>
      </c>
      <c r="EO43" s="84"/>
      <c r="EP43" s="85"/>
      <c r="EQ43" s="46"/>
    </row>
    <row r="44" spans="1:149" ht="14.45" customHeight="1" x14ac:dyDescent="0.25">
      <c r="A44" s="64" t="s">
        <v>352</v>
      </c>
      <c r="B44" s="156" t="str">
        <f>INDEX('Economy Names'!$A$2:$H$213,'Economy Names'!L33,'Economy Names'!$K$1)</f>
        <v>Cabo Verde</v>
      </c>
      <c r="C44" s="65">
        <v>9</v>
      </c>
      <c r="D44" s="66">
        <f>(IF(C44=-1,0,(IF(C44&gt;C$4,0,IF(C44&lt;C$3,1,((C$4-C44)/C$5))))))*100</f>
        <v>52.941176470588239</v>
      </c>
      <c r="E44" s="65">
        <v>9</v>
      </c>
      <c r="F44" s="66">
        <f>(IF(E44=-1,0,(IF(E44&gt;E$4,0,IF(E44&lt;E$3,1,((E$4-E44)/E$5))))))*100</f>
        <v>91.457286432160799</v>
      </c>
      <c r="G44" s="67">
        <v>13.0484929224093</v>
      </c>
      <c r="H44" s="66">
        <f>(IF(G44=-1,0,(IF(G44&gt;G$4,0,IF(G44&lt;G$3,1,((G$4-G44)/G$5))))))*100</f>
        <v>93.475753538795345</v>
      </c>
      <c r="I44" s="65">
        <v>9</v>
      </c>
      <c r="J44" s="66">
        <f>(IF(I44=-1,0,(IF(I44&gt;I$4,0,IF(I44&lt;I$3,1,((I$4-I44)/I$5))))))*100</f>
        <v>52.941176470588239</v>
      </c>
      <c r="K44" s="65">
        <v>9</v>
      </c>
      <c r="L44" s="66">
        <f>(IF(K44=-1,0,(IF(K44&gt;K$4,0,IF(K44&lt;K$3,1,((K$4-K44)/K$5))))))*100</f>
        <v>91.457286432160799</v>
      </c>
      <c r="M44" s="67">
        <v>13.0484929224093</v>
      </c>
      <c r="N44" s="68">
        <f>(IF(M44=-1,0,(IF(M44&gt;M$4,0,IF(M44&lt;M$3,1,((M$4-M44)/M$5))))))*100</f>
        <v>93.475753538795345</v>
      </c>
      <c r="O44" s="67">
        <v>2.9927736061000001E-4</v>
      </c>
      <c r="P44" s="66">
        <f>(IF(O44=-1,0,(IF(O44&gt;O$4,0,IF(O44&lt;O$3,1,((O$4-O44)/O$5))))))*100</f>
        <v>99.999925180659844</v>
      </c>
      <c r="Q44" s="68">
        <f>25%*P44+12.5%*D44+12.5%*F44+12.5%*H44+12.5%*J44+12.5%*L44+12.5%*N44</f>
        <v>84.468535405551052</v>
      </c>
      <c r="R44" s="78">
        <f>+Q44</f>
        <v>84.468535405551052</v>
      </c>
      <c r="S44" s="115">
        <f>+ROUND(Q44,1)</f>
        <v>84.5</v>
      </c>
      <c r="T44" s="69">
        <f>RANK(R44,R$13:R$224)</f>
        <v>121</v>
      </c>
      <c r="U44" s="70">
        <v>17</v>
      </c>
      <c r="V44" s="66">
        <f>(IF(U44=-1,0,(IF(U44&gt;U$4,0,IF(U44&lt;U$3,1,((U$4-U44)/U$5))))))*100</f>
        <v>52</v>
      </c>
      <c r="W44" s="70">
        <v>101</v>
      </c>
      <c r="X44" s="66">
        <f>(IF(W44=-1,0,(IF(W44&gt;W$4,0,IF(W44&lt;W$3,1,((W$4-W44)/W$5))))))*100</f>
        <v>78.38616714697406</v>
      </c>
      <c r="Y44" s="71">
        <v>1.027491005526</v>
      </c>
      <c r="Z44" s="68">
        <f>(IF(Y44=-1,0,(IF(Y44&gt;Y$4,0,IF(Y44&lt;Y$3,1,((Y$4-Y44)/Y$5))))))*100</f>
        <v>94.862544972370017</v>
      </c>
      <c r="AA44" s="70">
        <v>11</v>
      </c>
      <c r="AB44" s="66">
        <f>IF(AA44="No Practice", 0, AA44/15*100)</f>
        <v>73.333333333333329</v>
      </c>
      <c r="AC44" s="68">
        <f>AVERAGE(V44,X44,Z44,AB44)</f>
        <v>74.645511363169348</v>
      </c>
      <c r="AD44" s="68">
        <f>+AC44</f>
        <v>74.645511363169348</v>
      </c>
      <c r="AE44" s="115">
        <f>+ROUND(AC44,1)</f>
        <v>74.599999999999994</v>
      </c>
      <c r="AF44" s="72">
        <f>RANK(AD44,AD$13:AD$224)</f>
        <v>50</v>
      </c>
      <c r="AG44" s="70">
        <v>6</v>
      </c>
      <c r="AH44" s="66">
        <f>(IF(AG44=-1,0,(IF(AG44&gt;AG$4,0,IF(AG44&lt;AG$3,1,((AG$4-AG44)/AG$5))))))*100</f>
        <v>50</v>
      </c>
      <c r="AI44" s="70">
        <v>81</v>
      </c>
      <c r="AJ44" s="66">
        <f>(IF(AI44=-1,0,(IF(AI44&gt;AI$4,0,IF(AI44&lt;AI$3,1,((AI$4-AI44)/AI$5))))))*100</f>
        <v>72.608695652173921</v>
      </c>
      <c r="AK44" s="71">
        <v>1309.8377793725999</v>
      </c>
      <c r="AL44" s="66">
        <f>(IF(AK44=-1,0,(IF(AK44&gt;AK$4,0,IF(AK44&lt;AK$3,1,((AK$4-AK44)/AK$5))))))*100</f>
        <v>83.829163217622224</v>
      </c>
      <c r="AM44" s="70">
        <v>1</v>
      </c>
      <c r="AN44" s="66">
        <f>+IF(AM44="No Practice",0,AM44/8)*100</f>
        <v>12.5</v>
      </c>
      <c r="AO44" s="74">
        <f>AVERAGE(AH44,AJ44,AL44,AN44)</f>
        <v>54.734464717449036</v>
      </c>
      <c r="AP44" s="68">
        <f>+AO44</f>
        <v>54.734464717449036</v>
      </c>
      <c r="AQ44" s="115">
        <f>+ROUND(AO44,1)</f>
        <v>54.7</v>
      </c>
      <c r="AR44" s="69">
        <f>RANK(AP44,AP$13:AP$224)</f>
        <v>154</v>
      </c>
      <c r="AS44" s="75">
        <v>6</v>
      </c>
      <c r="AT44" s="66">
        <f>(IF(AS44=-1,0,(IF(AS44&gt;AS$4,0,IF(AS44&lt;AS$3,1,((AS$4-AS44)/AS$5))))))*100</f>
        <v>58.333333333333336</v>
      </c>
      <c r="AU44" s="75">
        <v>19</v>
      </c>
      <c r="AV44" s="66">
        <f>(IF(AU44=-1,0,(IF(AU44&gt;AU$4,0,IF(AU44&lt;AU$3,1,((AU$4-AU44)/AU$5))))))*100</f>
        <v>91.387559808612437</v>
      </c>
      <c r="AW44" s="75">
        <v>2.1724822148282601</v>
      </c>
      <c r="AX44" s="68">
        <f>(IF(AW44=-1,0,(IF(AW44&gt;AW$4,0,IF(AW44&lt;AW$3,1,((AW$4-AW44)/AW$5))))))*100</f>
        <v>85.516785234478263</v>
      </c>
      <c r="AY44" s="75">
        <v>12</v>
      </c>
      <c r="AZ44" s="66">
        <f>+IF(AY44="No Practice",0,AY44/30)*100</f>
        <v>40</v>
      </c>
      <c r="BA44" s="76">
        <f>AVERAGE(AT44,AV44,AX44,AZ44)</f>
        <v>68.809419594106004</v>
      </c>
      <c r="BB44" s="68">
        <f>+BA44</f>
        <v>68.809419594106004</v>
      </c>
      <c r="BC44" s="115">
        <f>+ROUND(BA44,1)</f>
        <v>68.8</v>
      </c>
      <c r="BD44" s="69">
        <f>RANK(BB44,BB$13:BB$224)</f>
        <v>69</v>
      </c>
      <c r="BE44" s="73">
        <v>6</v>
      </c>
      <c r="BF44" s="73">
        <v>1</v>
      </c>
      <c r="BG44" s="77">
        <f>+SUM(BE44,BF44)</f>
        <v>7</v>
      </c>
      <c r="BH44" s="76">
        <f>(IF(BG44=-1,0,(IF(BG44&lt;BG$4,0,IF(BG44&gt;BG$3,1,((-BG$4+BG44)/BG$5))))))*100</f>
        <v>35</v>
      </c>
      <c r="BI44" s="119">
        <f>+BH44</f>
        <v>35</v>
      </c>
      <c r="BJ44" s="115">
        <f>ROUND(BH44,1)</f>
        <v>35</v>
      </c>
      <c r="BK44" s="69">
        <f>RANK(BI44,BI$13:BI$224)</f>
        <v>144</v>
      </c>
      <c r="BL44" s="73">
        <v>1</v>
      </c>
      <c r="BM44" s="68">
        <f>(IF(BL44=-1,0,(IF(BL44&lt;BL$4,0,IF(BL44&gt;BL$3,1,((-BL$4+BL44)/BL$5))))))*100</f>
        <v>10</v>
      </c>
      <c r="BN44" s="73">
        <v>5</v>
      </c>
      <c r="BO44" s="68">
        <f>(IF(BN44=-1,0,(IF(BN44&lt;BN$4,0,IF(BN44&gt;BN$3,1,((-BN$4+BN44)/BN$5))))))*100</f>
        <v>50</v>
      </c>
      <c r="BP44" s="73">
        <v>6</v>
      </c>
      <c r="BQ44" s="68">
        <f>(IF(BP44=-1,0,(IF(BP44&lt;BP$4,0,IF(BP44&gt;BP$3,1,((-BP$4+BP44)/BP$5))))))*100</f>
        <v>60</v>
      </c>
      <c r="BR44" s="73">
        <v>0</v>
      </c>
      <c r="BS44" s="78">
        <f>(IF(BR44=-1,0,(IF(BR44&lt;BR$4,0,IF(BR44&gt;BR$3,1,((-BR$4+BR44)/BR$5))))))*100</f>
        <v>0</v>
      </c>
      <c r="BT44" s="73">
        <v>0</v>
      </c>
      <c r="BU44" s="68">
        <f>(IF(BT44=-1,0,(IF(BT44&lt;BT$4,0,IF(BT44&gt;BT$3,1,((-BT$4+BT44)/BT$5))))))*100</f>
        <v>0</v>
      </c>
      <c r="BV44" s="73">
        <v>0</v>
      </c>
      <c r="BW44" s="66">
        <f>(IF(BV44=-1,0,(IF(BV44&lt;BV$4,0,IF(BV44&gt;BV$3,1,((-BV$4+BV44)/BV$5))))))*100</f>
        <v>0</v>
      </c>
      <c r="BX44" s="77">
        <f>+SUM(BN44,BL44,BP44,BR44,BT44,BV44)</f>
        <v>12</v>
      </c>
      <c r="BY44" s="80">
        <f>(IF(BX44=-1,0,(IF(BX44&lt;BX$4,0,IF(BX44&gt;BX$3,1,((-BX$4+BX44)/BX$5))))))*100</f>
        <v>24</v>
      </c>
      <c r="BZ44" s="78">
        <f>+BY44</f>
        <v>24</v>
      </c>
      <c r="CA44" s="115">
        <f>+ROUND(BY44,1)</f>
        <v>24</v>
      </c>
      <c r="CB44" s="72">
        <f>RANK(BZ44,BZ$13:BZ$224)</f>
        <v>170</v>
      </c>
      <c r="CC44" s="73">
        <v>30</v>
      </c>
      <c r="CD44" s="68">
        <f>(IF(CC44=-1,0,(IF(CC44&gt;CC$4,0,IF(CC44&lt;CC$3,1,((CC$4-CC44)/CC$5))))))*100</f>
        <v>55.000000000000007</v>
      </c>
      <c r="CE44" s="73">
        <v>180</v>
      </c>
      <c r="CF44" s="66">
        <f>(IF(CE44=-1,0,(IF(CE44&gt;CE$4,0,IF(CE44&lt;CE$3,1,((CE$4-CE44)/CE$5))))))*100</f>
        <v>79.752704791344669</v>
      </c>
      <c r="CG44" s="73">
        <v>37.456634680172201</v>
      </c>
      <c r="CH44" s="66">
        <f>(IF(CG44=-1,0,(IF(CG44&gt;CG$4,0,IF(CG44&lt;CG$3,1,((CG$4-CG44)/CG$5)^$CH$3)))))*100</f>
        <v>83.973716472769311</v>
      </c>
      <c r="CI44" s="73">
        <v>6</v>
      </c>
      <c r="CJ44" s="78">
        <f>IF(CI44="NO VAT","No VAT",(IF(CI44="NO REFUND",0,(IF(CI44&gt;CI$5,0,IF(CI44&lt;CI$3,1,((CI$5-CI44)/CI$5))))))*100)</f>
        <v>88</v>
      </c>
      <c r="CK44" s="73">
        <v>35.1666666666667</v>
      </c>
      <c r="CL44" s="68">
        <f>IF(CK44="NO VAT","No VAT",(IF(CK44="NO REFUND",0,(IF(CK44&gt;CK$4,0,IF(CK44&lt;CK$3,1,((CK$4-CK44)/CK$5))))))*100)</f>
        <v>38.288288288288221</v>
      </c>
      <c r="CM44" s="73">
        <v>3.5</v>
      </c>
      <c r="CN44" s="68">
        <f>IF(CM44="NO CIT","No CIT",IF(CM44&gt;CM$4,0,IF(CM44&lt;CM$3,1,((CM$4-CM44)/CM$5)))*100)</f>
        <v>96.330275229357795</v>
      </c>
      <c r="CO44" s="73">
        <v>0</v>
      </c>
      <c r="CP44" s="66">
        <f>IF(CO44="NO CIT","No CIT",IF(CO44&gt;CO$4,0,IF(CO44&lt;CO$3,1,((CO$5-CO44)/CO$5)))*100)</f>
        <v>100</v>
      </c>
      <c r="CQ44" s="157">
        <f>IF(OR(ISNUMBER(CJ44),ISNUMBER(CL44),ISNUMBER(CN44),ISNUMBER(CP44)),AVERAGE(CJ44,CL44,CN44,CP44),"")</f>
        <v>80.654640879411502</v>
      </c>
      <c r="CR44" s="128">
        <f>AVERAGE(CD44,CF44,CH44,CQ44)</f>
        <v>74.845265535881367</v>
      </c>
      <c r="CS44" s="78">
        <f>+CR44</f>
        <v>74.845265535881367</v>
      </c>
      <c r="CT44" s="115">
        <f>ROUND(CR44,1)</f>
        <v>74.8</v>
      </c>
      <c r="CU44" s="69">
        <f>RANK(CS44,CS$13:CS$224)</f>
        <v>87</v>
      </c>
      <c r="CV44" s="73">
        <v>72</v>
      </c>
      <c r="CW44" s="68">
        <f>(IF(CV44=-1,0,(IF(CV44&gt;CV$4,0,IF(CV44&lt;CV$3,1,((CV$4-CV44)/CV$5))))))*100</f>
        <v>55.345911949685537</v>
      </c>
      <c r="CX44" s="73">
        <v>24</v>
      </c>
      <c r="CY44" s="68">
        <f>(IF(CX44=-1,0,(IF(CX44&gt;CX$4,0,IF(CX44&lt;CX$3,1,((CX$4-CX44)/CX$5))))))*100</f>
        <v>86.390532544378701</v>
      </c>
      <c r="CZ44" s="73">
        <v>641</v>
      </c>
      <c r="DA44" s="68">
        <f>(IF(CZ44=-1,0,(IF(CZ44&gt;CZ$4,0,IF(CZ44&lt;CZ$3,1,((CZ$4-CZ44)/CZ$5))))))*100</f>
        <v>39.528301886792455</v>
      </c>
      <c r="DB44" s="73">
        <v>125</v>
      </c>
      <c r="DC44" s="68">
        <f>(IF(DB44=-1,0,(IF(DB44&gt;DB$4,0,IF(DB44&lt;DB$3,1,((DB$4-DB44)/DB$5))))))*100</f>
        <v>68.75</v>
      </c>
      <c r="DD44" s="73">
        <v>60</v>
      </c>
      <c r="DE44" s="68">
        <f>(IF(DD44=-1,0,(IF(DD44&gt;DD$4,0,IF(DD44&lt;DD$3,1,((DD$4-DD44)/DD$5))))))*100</f>
        <v>78.853046594982075</v>
      </c>
      <c r="DF44" s="73">
        <v>24</v>
      </c>
      <c r="DG44" s="68">
        <f>(IF(DF44=-1,0,(IF(DF44&gt;DF$4,0,IF(DF44&lt;DF$3,1,((DF$4-DF44)/DF$5))))))*100</f>
        <v>90.376569037656907</v>
      </c>
      <c r="DH44" s="73">
        <v>587.5</v>
      </c>
      <c r="DI44" s="68">
        <f>(IF(DH44=-1,0,(IF(DH44&gt;DH$4,0,IF(DH44&lt;DH$3,1,((DH$4-DH44)/DH$5))))))*100</f>
        <v>51.041666666666664</v>
      </c>
      <c r="DJ44" s="73">
        <v>125</v>
      </c>
      <c r="DK44" s="66">
        <f>(IF(DJ44=-1,0,(IF(DJ44&gt;DJ$4,0,IF(DJ44&lt;DJ$3,1,((DJ$4-DJ44)/DJ$5))))))*100</f>
        <v>82.142857142857139</v>
      </c>
      <c r="DL44" s="78">
        <f>AVERAGE(CW44,CY44,DA44,DC44,DE44,DG44,DI44,DK44)</f>
        <v>69.053610727877441</v>
      </c>
      <c r="DM44" s="78">
        <f>+DL44</f>
        <v>69.053610727877441</v>
      </c>
      <c r="DN44" s="115">
        <f>ROUND(DL44,1)</f>
        <v>69.099999999999994</v>
      </c>
      <c r="DO44" s="69">
        <f>RANK(DM44,DM$13:DM$224)</f>
        <v>109</v>
      </c>
      <c r="DP44" s="67">
        <v>425</v>
      </c>
      <c r="DQ44" s="66">
        <f>(IF(DP44=-1,0,(IF(DP44&gt;DP$4,0,IF(DP44&lt;DP$3,1,((DP$4-DP44)/DP$5))))))*100</f>
        <v>75</v>
      </c>
      <c r="DR44" s="67">
        <v>19.8</v>
      </c>
      <c r="DS44" s="66">
        <f>(IF(DR44=-1,0,(IF(DR44&gt;DR$4,0,IF(DR44&lt;DR$3,1,((DR$4-DR44)/DR$5))))))*100</f>
        <v>77.840269966254212</v>
      </c>
      <c r="DT44" s="67">
        <v>7.5</v>
      </c>
      <c r="DU44" s="66">
        <f>DT44/18*100</f>
        <v>41.666666666666671</v>
      </c>
      <c r="DV44" s="78">
        <f>AVERAGE(DU44,DQ44,DS44)</f>
        <v>64.835645544306956</v>
      </c>
      <c r="DW44" s="78">
        <f>+DV44</f>
        <v>64.835645544306956</v>
      </c>
      <c r="DX44" s="115">
        <f>ROUND(DV44,1)</f>
        <v>64.8</v>
      </c>
      <c r="DY44" s="69">
        <f>RANK(DW44,DW$13:DW$224)</f>
        <v>52</v>
      </c>
      <c r="DZ44" s="67">
        <v>0</v>
      </c>
      <c r="EA44" s="68">
        <f>(IF(DZ44=-1,0,(IF(DZ44&lt;DZ$4,0,IF(DZ44&gt;DZ$3,1,((-DZ$4+DZ44)/DZ$5))))))*100</f>
        <v>0</v>
      </c>
      <c r="EB44" s="67">
        <v>0</v>
      </c>
      <c r="EC44" s="66">
        <f>(IF(EB44=-1,0,(IF(EB44&lt;EB$4,0,IF(EB44&gt;EB$3,1,((-EB$4+EB44)/EB$5))))))*100</f>
        <v>0</v>
      </c>
      <c r="ED44" s="68">
        <f>AVERAGE(EA44,EC44)</f>
        <v>0</v>
      </c>
      <c r="EE44" s="78">
        <f>+ED44</f>
        <v>0</v>
      </c>
      <c r="EF44" s="115">
        <f>ROUND(ED44,1)</f>
        <v>0</v>
      </c>
      <c r="EG44" s="69">
        <f>RANK(EE44,EE$13:EE$224)</f>
        <v>168</v>
      </c>
      <c r="EH44" s="81"/>
      <c r="EI44" s="81"/>
      <c r="EJ44" s="81"/>
      <c r="EK44" s="83">
        <f>RANK(EN44,EN$13:EN$224)</f>
        <v>137</v>
      </c>
      <c r="EL44" s="134">
        <f>ROUND(EM44,1)</f>
        <v>55</v>
      </c>
      <c r="EM44" s="158">
        <f>AVERAGE(Q44,AC44,BA44,BH44,BY44,CR44,DL44,DV44,ED44,AO44)</f>
        <v>55.039245288834117</v>
      </c>
      <c r="EN44" s="139">
        <f>AVERAGE(Q44,AC44,BA44,BH44,BY44,CR44,DL44,DV44,ED44,AO44)</f>
        <v>55.039245288834117</v>
      </c>
      <c r="EO44" s="84"/>
      <c r="EP44" s="85"/>
      <c r="EQ44" s="46"/>
    </row>
    <row r="45" spans="1:149" ht="14.45" customHeight="1" x14ac:dyDescent="0.25">
      <c r="A45" s="64" t="s">
        <v>55</v>
      </c>
      <c r="B45" s="156" t="str">
        <f>INDEX('Economy Names'!$A$2:$H$213,'Economy Names'!L34,'Economy Names'!$K$1)</f>
        <v>Cambodia</v>
      </c>
      <c r="C45" s="65">
        <v>9</v>
      </c>
      <c r="D45" s="66">
        <f>(IF(C45=-1,0,(IF(C45&gt;C$4,0,IF(C45&lt;C$3,1,((C$4-C45)/C$5))))))*100</f>
        <v>52.941176470588239</v>
      </c>
      <c r="E45" s="65">
        <v>99</v>
      </c>
      <c r="F45" s="66">
        <f>(IF(E45=-1,0,(IF(E45&gt;E$4,0,IF(E45&lt;E$3,1,((E$4-E45)/E$5))))))*100</f>
        <v>1.0050251256281406</v>
      </c>
      <c r="G45" s="67">
        <v>53.432261241007303</v>
      </c>
      <c r="H45" s="66">
        <f>(IF(G45=-1,0,(IF(G45&gt;G$4,0,IF(G45&lt;G$3,1,((G$4-G45)/G$5))))))*100</f>
        <v>73.283869379496352</v>
      </c>
      <c r="I45" s="65">
        <v>9</v>
      </c>
      <c r="J45" s="66">
        <f>(IF(I45=-1,0,(IF(I45&gt;I$4,0,IF(I45&lt;I$3,1,((I$4-I45)/I$5))))))*100</f>
        <v>52.941176470588239</v>
      </c>
      <c r="K45" s="65">
        <v>99</v>
      </c>
      <c r="L45" s="66">
        <f>(IF(K45=-1,0,(IF(K45&gt;K$4,0,IF(K45&lt;K$3,1,((K$4-K45)/K$5))))))*100</f>
        <v>1.0050251256281406</v>
      </c>
      <c r="M45" s="67">
        <v>53.432261241007303</v>
      </c>
      <c r="N45" s="68">
        <f>(IF(M45=-1,0,(IF(M45&gt;M$4,0,IF(M45&lt;M$3,1,((M$4-M45)/M$5))))))*100</f>
        <v>73.283869379496352</v>
      </c>
      <c r="O45" s="67">
        <v>70.192883902994396</v>
      </c>
      <c r="P45" s="66">
        <f>(IF(O45=-1,0,(IF(O45&gt;O$4,0,IF(O45&lt;O$3,1,((O$4-O45)/O$5))))))*100</f>
        <v>82.451779024251408</v>
      </c>
      <c r="Q45" s="68">
        <f>25%*P45+12.5%*D45+12.5%*F45+12.5%*H45+12.5%*J45+12.5%*L45+12.5%*N45</f>
        <v>52.420462499991039</v>
      </c>
      <c r="R45" s="78">
        <f>+Q45</f>
        <v>52.420462499991039</v>
      </c>
      <c r="S45" s="115">
        <f>+ROUND(Q45,1)</f>
        <v>52.4</v>
      </c>
      <c r="T45" s="69">
        <f>RANK(R45,R$13:R$224)</f>
        <v>187</v>
      </c>
      <c r="U45" s="70">
        <v>20</v>
      </c>
      <c r="V45" s="66">
        <f>(IF(U45=-1,0,(IF(U45&gt;U$4,0,IF(U45&lt;U$3,1,((U$4-U45)/U$5))))))*100</f>
        <v>40</v>
      </c>
      <c r="W45" s="70">
        <v>652</v>
      </c>
      <c r="X45" s="66">
        <f>(IF(W45=-1,0,(IF(W45&gt;W$4,0,IF(W45&lt;W$3,1,((W$4-W45)/W$5))))))*100</f>
        <v>0</v>
      </c>
      <c r="Y45" s="71">
        <v>3.0247868495897801</v>
      </c>
      <c r="Z45" s="68">
        <f>(IF(Y45=-1,0,(IF(Y45&gt;Y$4,0,IF(Y45&lt;Y$3,1,((Y$4-Y45)/Y$5))))))*100</f>
        <v>84.876065752051105</v>
      </c>
      <c r="AA45" s="70">
        <v>8</v>
      </c>
      <c r="AB45" s="66">
        <f>IF(AA45="No Practice", 0, AA45/15*100)</f>
        <v>53.333333333333336</v>
      </c>
      <c r="AC45" s="68">
        <f>AVERAGE(V45,X45,Z45,AB45)</f>
        <v>44.552349771346108</v>
      </c>
      <c r="AD45" s="68">
        <f>+AC45</f>
        <v>44.552349771346108</v>
      </c>
      <c r="AE45" s="115">
        <f>+ROUND(AC45,1)</f>
        <v>44.6</v>
      </c>
      <c r="AF45" s="72">
        <f>RANK(AD45,AD$13:AD$224)</f>
        <v>178</v>
      </c>
      <c r="AG45" s="70">
        <v>4</v>
      </c>
      <c r="AH45" s="66">
        <f>(IF(AG45=-1,0,(IF(AG45&gt;AG$4,0,IF(AG45&lt;AG$3,1,((AG$4-AG45)/AG$5))))))*100</f>
        <v>83.333333333333343</v>
      </c>
      <c r="AI45" s="70">
        <v>179</v>
      </c>
      <c r="AJ45" s="66">
        <f>(IF(AI45=-1,0,(IF(AI45&gt;AI$4,0,IF(AI45&lt;AI$3,1,((AI$4-AI45)/AI$5))))))*100</f>
        <v>30</v>
      </c>
      <c r="AK45" s="71">
        <v>1701.89705946605</v>
      </c>
      <c r="AL45" s="66">
        <f>(IF(AK45=-1,0,(IF(AK45&gt;AK$4,0,IF(AK45&lt;AK$3,1,((AK$4-AK45)/AK$5))))))*100</f>
        <v>78.98892519177717</v>
      </c>
      <c r="AM45" s="70">
        <v>3</v>
      </c>
      <c r="AN45" s="66">
        <f>+IF(AM45="No Practice",0,AM45/8)*100</f>
        <v>37.5</v>
      </c>
      <c r="AO45" s="74">
        <f>AVERAGE(AH45,AJ45,AL45,AN45)</f>
        <v>57.455564631277625</v>
      </c>
      <c r="AP45" s="68">
        <f>+AO45</f>
        <v>57.455564631277625</v>
      </c>
      <c r="AQ45" s="115">
        <f>+ROUND(AO45,1)</f>
        <v>57.5</v>
      </c>
      <c r="AR45" s="69">
        <f>RANK(AP45,AP$13:AP$224)</f>
        <v>146</v>
      </c>
      <c r="AS45" s="75">
        <v>7</v>
      </c>
      <c r="AT45" s="66">
        <f>(IF(AS45=-1,0,(IF(AS45&gt;AS$4,0,IF(AS45&lt;AS$3,1,((AS$4-AS45)/AS$5))))))*100</f>
        <v>50</v>
      </c>
      <c r="AU45" s="75">
        <v>55</v>
      </c>
      <c r="AV45" s="66">
        <f>(IF(AU45=-1,0,(IF(AU45&gt;AU$4,0,IF(AU45&lt;AU$3,1,((AU$4-AU45)/AU$5))))))*100</f>
        <v>74.162679425837325</v>
      </c>
      <c r="AW45" s="75">
        <v>4.2562040262459302</v>
      </c>
      <c r="AX45" s="68">
        <f>(IF(AW45=-1,0,(IF(AW45&gt;AW$4,0,IF(AW45&lt;AW$3,1,((AW$4-AW45)/AW$5))))))*100</f>
        <v>71.625306491693792</v>
      </c>
      <c r="AY45" s="75">
        <v>7.5</v>
      </c>
      <c r="AZ45" s="66">
        <f>+IF(AY45="No Practice",0,AY45/30)*100</f>
        <v>25</v>
      </c>
      <c r="BA45" s="76">
        <f>AVERAGE(AT45,AV45,AX45,AZ45)</f>
        <v>55.196996479382776</v>
      </c>
      <c r="BB45" s="68">
        <f>+BA45</f>
        <v>55.196996479382776</v>
      </c>
      <c r="BC45" s="115">
        <f>+ROUND(BA45,1)</f>
        <v>55.2</v>
      </c>
      <c r="BD45" s="69">
        <f>RANK(BB45,BB$13:BB$224)</f>
        <v>129</v>
      </c>
      <c r="BE45" s="73">
        <v>6</v>
      </c>
      <c r="BF45" s="73">
        <v>10</v>
      </c>
      <c r="BG45" s="77">
        <f>+SUM(BE45,BF45)</f>
        <v>16</v>
      </c>
      <c r="BH45" s="76">
        <f>(IF(BG45=-1,0,(IF(BG45&lt;BG$4,0,IF(BG45&gt;BG$3,1,((-BG$4+BG45)/BG$5))))))*100</f>
        <v>80</v>
      </c>
      <c r="BI45" s="119">
        <f>+BH45</f>
        <v>80</v>
      </c>
      <c r="BJ45" s="115">
        <f>ROUND(BH45,1)</f>
        <v>80</v>
      </c>
      <c r="BK45" s="69">
        <f>RANK(BI45,BI$13:BI$224)</f>
        <v>25</v>
      </c>
      <c r="BL45" s="73">
        <v>6</v>
      </c>
      <c r="BM45" s="68">
        <f>(IF(BL45=-1,0,(IF(BL45&lt;BL$4,0,IF(BL45&gt;BL$3,1,((-BL$4+BL45)/BL$5))))))*100</f>
        <v>60</v>
      </c>
      <c r="BN45" s="73">
        <v>10</v>
      </c>
      <c r="BO45" s="68">
        <f>(IF(BN45=-1,0,(IF(BN45&lt;BN$4,0,IF(BN45&gt;BN$3,1,((-BN$4+BN45)/BN$5))))))*100</f>
        <v>100</v>
      </c>
      <c r="BP45" s="73">
        <v>4</v>
      </c>
      <c r="BQ45" s="68">
        <f>(IF(BP45=-1,0,(IF(BP45&lt;BP$4,0,IF(BP45&gt;BP$3,1,((-BP$4+BP45)/BP$5))))))*100</f>
        <v>40</v>
      </c>
      <c r="BR45" s="73">
        <v>0</v>
      </c>
      <c r="BS45" s="78">
        <f>(IF(BR45=-1,0,(IF(BR45&lt;BR$4,0,IF(BR45&gt;BR$3,1,((-BR$4+BR45)/BR$5))))))*100</f>
        <v>0</v>
      </c>
      <c r="BT45" s="73">
        <v>0</v>
      </c>
      <c r="BU45" s="68">
        <f>(IF(BT45=-1,0,(IF(BT45&lt;BT$4,0,IF(BT45&gt;BT$3,1,((-BT$4+BT45)/BT$5))))))*100</f>
        <v>0</v>
      </c>
      <c r="BV45" s="73">
        <v>0</v>
      </c>
      <c r="BW45" s="66">
        <f>(IF(BV45=-1,0,(IF(BV45&lt;BV$4,0,IF(BV45&gt;BV$3,1,((-BV$4+BV45)/BV$5))))))*100</f>
        <v>0</v>
      </c>
      <c r="BX45" s="77">
        <f>+SUM(BN45,BL45,BP45,BR45,BT45,BV45)</f>
        <v>20</v>
      </c>
      <c r="BY45" s="80">
        <f>(IF(BX45=-1,0,(IF(BX45&lt;BX$4,0,IF(BX45&gt;BX$3,1,((-BX$4+BX45)/BX$5))))))*100</f>
        <v>40</v>
      </c>
      <c r="BZ45" s="78">
        <f>+BY45</f>
        <v>40</v>
      </c>
      <c r="CA45" s="115">
        <f>+ROUND(BY45,1)</f>
        <v>40</v>
      </c>
      <c r="CB45" s="72">
        <f>RANK(BZ45,BZ$13:BZ$224)</f>
        <v>128</v>
      </c>
      <c r="CC45" s="73">
        <v>40</v>
      </c>
      <c r="CD45" s="68">
        <f>(IF(CC45=-1,0,(IF(CC45&gt;CC$4,0,IF(CC45&lt;CC$3,1,((CC$4-CC45)/CC$5))))))*100</f>
        <v>38.333333333333336</v>
      </c>
      <c r="CE45" s="73">
        <v>173</v>
      </c>
      <c r="CF45" s="66">
        <f>(IF(CE45=-1,0,(IF(CE45&gt;CE$4,0,IF(CE45&lt;CE$3,1,((CE$4-CE45)/CE$5))))))*100</f>
        <v>80.834621329211743</v>
      </c>
      <c r="CG45" s="73">
        <v>23.141397242881499</v>
      </c>
      <c r="CH45" s="66">
        <f>(IF(CG45=-1,0,(IF(CG45&gt;CG$4,0,IF(CG45&lt;CG$3,1,((CG$4-CG45)/CG$5)^$CH$3)))))*100</f>
        <v>100</v>
      </c>
      <c r="CI45" s="73">
        <v>21</v>
      </c>
      <c r="CJ45" s="78">
        <f>IF(CI45="NO VAT","No VAT",(IF(CI45="NO REFUND",0,(IF(CI45&gt;CI$5,0,IF(CI45&lt;CI$3,1,((CI$5-CI45)/CI$5))))))*100)</f>
        <v>57.999999999999993</v>
      </c>
      <c r="CK45" s="73">
        <v>63.880952380952401</v>
      </c>
      <c r="CL45" s="68">
        <f>IF(CK45="NO VAT","No VAT",(IF(CK45="NO REFUND",0,(IF(CK45&gt;CK$4,0,IF(CK45&lt;CK$3,1,((CK$4-CK45)/CK$5))))))*100)</f>
        <v>0</v>
      </c>
      <c r="CM45" s="73">
        <v>31</v>
      </c>
      <c r="CN45" s="68">
        <f>IF(CM45="NO CIT","No CIT",IF(CM45&gt;CM$4,0,IF(CM45&lt;CM$3,1,((CM$4-CM45)/CM$5)))*100)</f>
        <v>45.871559633027523</v>
      </c>
      <c r="CO45" s="73">
        <v>39.428571428571402</v>
      </c>
      <c r="CP45" s="66">
        <f>IF(CO45="NO CIT","No CIT",IF(CO45&gt;CO$4,0,IF(CO45&lt;CO$3,1,((CO$5-CO45)/CO$5)))*100)</f>
        <v>0</v>
      </c>
      <c r="CQ45" s="157">
        <f>IF(OR(ISNUMBER(CJ45),ISNUMBER(CL45),ISNUMBER(CN45),ISNUMBER(CP45)),AVERAGE(CJ45,CL45,CN45,CP45),"")</f>
        <v>25.967889908256879</v>
      </c>
      <c r="CR45" s="128">
        <f>AVERAGE(CD45,CF45,CH45,CQ45)</f>
        <v>61.283961142700491</v>
      </c>
      <c r="CS45" s="78">
        <f>+CR45</f>
        <v>61.283961142700491</v>
      </c>
      <c r="CT45" s="115">
        <f>ROUND(CR45,1)</f>
        <v>61.3</v>
      </c>
      <c r="CU45" s="69">
        <f>RANK(CS45,CS$13:CS$224)</f>
        <v>138</v>
      </c>
      <c r="CV45" s="73">
        <v>48</v>
      </c>
      <c r="CW45" s="68">
        <f>(IF(CV45=-1,0,(IF(CV45&gt;CV$4,0,IF(CV45&lt;CV$3,1,((CV$4-CV45)/CV$5))))))*100</f>
        <v>70.440251572327043</v>
      </c>
      <c r="CX45" s="73">
        <v>132</v>
      </c>
      <c r="CY45" s="68">
        <f>(IF(CX45=-1,0,(IF(CX45&gt;CX$4,0,IF(CX45&lt;CX$3,1,((CX$4-CX45)/CX$5))))))*100</f>
        <v>22.485207100591715</v>
      </c>
      <c r="CZ45" s="73">
        <v>375</v>
      </c>
      <c r="DA45" s="68">
        <f>(IF(CZ45=-1,0,(IF(CZ45&gt;CZ$4,0,IF(CZ45&lt;CZ$3,1,((CZ$4-CZ45)/CZ$5))))))*100</f>
        <v>64.622641509433961</v>
      </c>
      <c r="DB45" s="73">
        <v>100</v>
      </c>
      <c r="DC45" s="68">
        <f>(IF(DB45=-1,0,(IF(DB45&gt;DB$4,0,IF(DB45&lt;DB$3,1,((DB$4-DB45)/DB$5))))))*100</f>
        <v>75</v>
      </c>
      <c r="DD45" s="73">
        <v>7.5</v>
      </c>
      <c r="DE45" s="68">
        <f>(IF(DD45=-1,0,(IF(DD45&gt;DD$4,0,IF(DD45&lt;DD$3,1,((DD$4-DD45)/DD$5))))))*100</f>
        <v>97.67025089605734</v>
      </c>
      <c r="DF45" s="73">
        <v>132</v>
      </c>
      <c r="DG45" s="68">
        <f>(IF(DF45=-1,0,(IF(DF45&gt;DF$4,0,IF(DF45&lt;DF$3,1,((DF$4-DF45)/DF$5))))))*100</f>
        <v>45.188284518828453</v>
      </c>
      <c r="DH45" s="73">
        <v>240</v>
      </c>
      <c r="DI45" s="68">
        <f>(IF(DH45=-1,0,(IF(DH45&gt;DH$4,0,IF(DH45&lt;DH$3,1,((DH$4-DH45)/DH$5))))))*100</f>
        <v>80</v>
      </c>
      <c r="DJ45" s="73">
        <v>120</v>
      </c>
      <c r="DK45" s="66">
        <f>(IF(DJ45=-1,0,(IF(DJ45&gt;DJ$4,0,IF(DJ45&lt;DJ$3,1,((DJ$4-DJ45)/DJ$5))))))*100</f>
        <v>82.857142857142861</v>
      </c>
      <c r="DL45" s="78">
        <f>AVERAGE(CW45,CY45,DA45,DC45,DE45,DG45,DI45,DK45)</f>
        <v>67.282972306797674</v>
      </c>
      <c r="DM45" s="78">
        <f>+DL45</f>
        <v>67.282972306797674</v>
      </c>
      <c r="DN45" s="115">
        <f>ROUND(DL45,1)</f>
        <v>67.3</v>
      </c>
      <c r="DO45" s="69">
        <f>RANK(DM45,DM$13:DM$224)</f>
        <v>118</v>
      </c>
      <c r="DP45" s="67">
        <v>483</v>
      </c>
      <c r="DQ45" s="66">
        <f>(IF(DP45=-1,0,(IF(DP45&gt;DP$4,0,IF(DP45&lt;DP$3,1,((DP$4-DP45)/DP$5))))))*100</f>
        <v>70.245901639344268</v>
      </c>
      <c r="DR45" s="67">
        <v>103.4</v>
      </c>
      <c r="DS45" s="66">
        <f>(IF(DR45=-1,0,(IF(DR45&gt;DR$4,0,IF(DR45&lt;DR$3,1,((DR$4-DR45)/DR$5))))))*100</f>
        <v>0</v>
      </c>
      <c r="DT45" s="67">
        <v>4.5</v>
      </c>
      <c r="DU45" s="66">
        <f>DT45/18*100</f>
        <v>25</v>
      </c>
      <c r="DV45" s="78">
        <f>AVERAGE(DU45,DQ45,DS45)</f>
        <v>31.748633879781423</v>
      </c>
      <c r="DW45" s="78">
        <f>+DV45</f>
        <v>31.748633879781423</v>
      </c>
      <c r="DX45" s="115">
        <f>ROUND(DV45,1)</f>
        <v>31.7</v>
      </c>
      <c r="DY45" s="69">
        <f>RANK(DW45,DW$13:DW$224)</f>
        <v>182</v>
      </c>
      <c r="DZ45" s="67">
        <v>14.645404383654601</v>
      </c>
      <c r="EA45" s="68">
        <f>(IF(DZ45=-1,0,(IF(DZ45&lt;DZ$4,0,IF(DZ45&gt;DZ$3,1,((-DZ$4+DZ45)/DZ$5))))))*100</f>
        <v>15.764697937195479</v>
      </c>
      <c r="EB45" s="67">
        <v>13</v>
      </c>
      <c r="EC45" s="66">
        <f>(IF(EB45=-1,0,(IF(EB45&lt;EB$4,0,IF(EB45&gt;EB$3,1,((-EB$4+EB45)/EB$5))))))*100</f>
        <v>81.25</v>
      </c>
      <c r="ED45" s="68">
        <f>AVERAGE(EA45,EC45)</f>
        <v>48.507348968597739</v>
      </c>
      <c r="EE45" s="78">
        <f>+ED45</f>
        <v>48.507348968597739</v>
      </c>
      <c r="EF45" s="115">
        <f>ROUND(ED45,1)</f>
        <v>48.5</v>
      </c>
      <c r="EG45" s="69">
        <f>RANK(EE45,EE$13:EE$224)</f>
        <v>82</v>
      </c>
      <c r="EH45" s="81"/>
      <c r="EI45" s="81"/>
      <c r="EJ45" s="81"/>
      <c r="EK45" s="83">
        <f>RANK(EN45,EN$13:EN$224)</f>
        <v>144</v>
      </c>
      <c r="EL45" s="134">
        <f>ROUND(EM45,1)</f>
        <v>53.8</v>
      </c>
      <c r="EM45" s="158">
        <f>AVERAGE(Q45,AC45,BA45,BH45,BY45,CR45,DL45,DV45,ED45,AO45)</f>
        <v>53.844828967987482</v>
      </c>
      <c r="EN45" s="139">
        <f>AVERAGE(Q45,AC45,BA45,BH45,BY45,CR45,DL45,DV45,ED45,AO45)</f>
        <v>53.844828967987482</v>
      </c>
      <c r="EO45" s="84"/>
      <c r="EP45" s="85"/>
      <c r="EQ45" s="46"/>
    </row>
    <row r="46" spans="1:149" ht="14.45" customHeight="1" x14ac:dyDescent="0.25">
      <c r="A46" s="64" t="s">
        <v>56</v>
      </c>
      <c r="B46" s="156" t="str">
        <f>INDEX('Economy Names'!$A$2:$H$213,'Economy Names'!L35,'Economy Names'!$K$1)</f>
        <v>Cameroon</v>
      </c>
      <c r="C46" s="65">
        <v>5</v>
      </c>
      <c r="D46" s="66">
        <f>(IF(C46=-1,0,(IF(C46&gt;C$4,0,IF(C46&lt;C$3,1,((C$4-C46)/C$5))))))*100</f>
        <v>76.470588235294116</v>
      </c>
      <c r="E46" s="65">
        <v>13</v>
      </c>
      <c r="F46" s="66">
        <f>(IF(E46=-1,0,(IF(E46&gt;E$4,0,IF(E46&lt;E$3,1,((E$4-E46)/E$5))))))*100</f>
        <v>87.437185929648237</v>
      </c>
      <c r="G46" s="67">
        <v>24.572411806402801</v>
      </c>
      <c r="H46" s="66">
        <f>(IF(G46=-1,0,(IF(G46&gt;G$4,0,IF(G46&lt;G$3,1,((G$4-G46)/G$5))))))*100</f>
        <v>87.713794096798594</v>
      </c>
      <c r="I46" s="65">
        <v>6</v>
      </c>
      <c r="J46" s="66">
        <f>(IF(I46=-1,0,(IF(I46&gt;I$4,0,IF(I46&lt;I$3,1,((I$4-I46)/I$5))))))*100</f>
        <v>70.588235294117652</v>
      </c>
      <c r="K46" s="65">
        <v>14</v>
      </c>
      <c r="L46" s="66">
        <f>(IF(K46=-1,0,(IF(K46&gt;K$4,0,IF(K46&lt;K$3,1,((K$4-K46)/K$5))))))*100</f>
        <v>86.4321608040201</v>
      </c>
      <c r="M46" s="67">
        <v>24.933067824226399</v>
      </c>
      <c r="N46" s="68">
        <f>(IF(M46=-1,0,(IF(M46&gt;M$4,0,IF(M46&lt;M$3,1,((M$4-M46)/M$5))))))*100</f>
        <v>87.533466087886808</v>
      </c>
      <c r="O46" s="67">
        <v>12.021867260788399</v>
      </c>
      <c r="P46" s="66">
        <f>(IF(O46=-1,0,(IF(O46&gt;O$4,0,IF(O46&lt;O$3,1,((O$4-O46)/O$5))))))*100</f>
        <v>96.994533184802904</v>
      </c>
      <c r="Q46" s="68">
        <f>25%*P46+12.5%*D46+12.5%*F46+12.5%*H46+12.5%*J46+12.5%*L46+12.5%*N46</f>
        <v>86.270562102171425</v>
      </c>
      <c r="R46" s="78">
        <f>+Q46</f>
        <v>86.270562102171425</v>
      </c>
      <c r="S46" s="115">
        <f>+ROUND(Q46,1)</f>
        <v>86.3</v>
      </c>
      <c r="T46" s="69">
        <f>RANK(R46,R$13:R$224)</f>
        <v>104</v>
      </c>
      <c r="U46" s="70">
        <v>16</v>
      </c>
      <c r="V46" s="66">
        <f>(IF(U46=-1,0,(IF(U46&gt;U$4,0,IF(U46&lt;U$3,1,((U$4-U46)/U$5))))))*100</f>
        <v>56.000000000000007</v>
      </c>
      <c r="W46" s="70">
        <v>126</v>
      </c>
      <c r="X46" s="66">
        <f>(IF(W46=-1,0,(IF(W46&gt;W$4,0,IF(W46&lt;W$3,1,((W$4-W46)/W$5))))))*100</f>
        <v>71.181556195965427</v>
      </c>
      <c r="Y46" s="71">
        <v>17.608247511463802</v>
      </c>
      <c r="Z46" s="68">
        <f>(IF(Y46=-1,0,(IF(Y46&gt;Y$4,0,IF(Y46&lt;Y$3,1,((Y$4-Y46)/Y$5))))))*100</f>
        <v>11.958762442680992</v>
      </c>
      <c r="AA46" s="70">
        <v>13</v>
      </c>
      <c r="AB46" s="66">
        <f>IF(AA46="No Practice", 0, AA46/15*100)</f>
        <v>86.666666666666671</v>
      </c>
      <c r="AC46" s="68">
        <f>AVERAGE(V46,X46,Z46,AB46)</f>
        <v>56.451746326328276</v>
      </c>
      <c r="AD46" s="68">
        <f>+AC46</f>
        <v>56.451746326328276</v>
      </c>
      <c r="AE46" s="115">
        <f>+ROUND(AC46,1)</f>
        <v>56.5</v>
      </c>
      <c r="AF46" s="72">
        <f>RANK(AD46,AD$13:AD$224)</f>
        <v>154</v>
      </c>
      <c r="AG46" s="70">
        <v>4</v>
      </c>
      <c r="AH46" s="66">
        <f>(IF(AG46=-1,0,(IF(AG46&gt;AG$4,0,IF(AG46&lt;AG$3,1,((AG$4-AG46)/AG$5))))))*100</f>
        <v>83.333333333333343</v>
      </c>
      <c r="AI46" s="70">
        <v>64</v>
      </c>
      <c r="AJ46" s="66">
        <f>(IF(AI46=-1,0,(IF(AI46&gt;AI$4,0,IF(AI46&lt;AI$3,1,((AI$4-AI46)/AI$5))))))*100</f>
        <v>80</v>
      </c>
      <c r="AK46" s="71">
        <v>1470.73207389612</v>
      </c>
      <c r="AL46" s="66">
        <f>(IF(AK46=-1,0,(IF(AK46&gt;AK$4,0,IF(AK46&lt;AK$3,1,((AK$4-AK46)/AK$5))))))*100</f>
        <v>81.842813902517037</v>
      </c>
      <c r="AM46" s="70">
        <v>0</v>
      </c>
      <c r="AN46" s="66">
        <f>+IF(AM46="No Practice",0,AM46/8)*100</f>
        <v>0</v>
      </c>
      <c r="AO46" s="74">
        <f>AVERAGE(AH46,AJ46,AL46,AN46)</f>
        <v>61.294036808962595</v>
      </c>
      <c r="AP46" s="68">
        <f>+AO46</f>
        <v>61.294036808962595</v>
      </c>
      <c r="AQ46" s="115">
        <f>+ROUND(AO46,1)</f>
        <v>61.3</v>
      </c>
      <c r="AR46" s="69">
        <f>RANK(AP46,AP$13:AP$224)</f>
        <v>133</v>
      </c>
      <c r="AS46" s="75">
        <v>5</v>
      </c>
      <c r="AT46" s="66">
        <f>(IF(AS46=-1,0,(IF(AS46&gt;AS$4,0,IF(AS46&lt;AS$3,1,((AS$4-AS46)/AS$5))))))*100</f>
        <v>66.666666666666657</v>
      </c>
      <c r="AU46" s="75">
        <v>81</v>
      </c>
      <c r="AV46" s="66">
        <f>(IF(AU46=-1,0,(IF(AU46&gt;AU$4,0,IF(AU46&lt;AU$3,1,((AU$4-AU46)/AU$5))))))*100</f>
        <v>61.722488038277511</v>
      </c>
      <c r="AW46" s="75">
        <v>13.6865034596154</v>
      </c>
      <c r="AX46" s="68">
        <f>(IF(AW46=-1,0,(IF(AW46&gt;AW$4,0,IF(AW46&lt;AW$3,1,((AW$4-AW46)/AW$5))))))*100</f>
        <v>8.7566436025640009</v>
      </c>
      <c r="AY46" s="75">
        <v>7</v>
      </c>
      <c r="AZ46" s="66">
        <f>+IF(AY46="No Practice",0,AY46/30)*100</f>
        <v>23.333333333333332</v>
      </c>
      <c r="BA46" s="76">
        <f>AVERAGE(AT46,AV46,AX46,AZ46)</f>
        <v>40.119782910210375</v>
      </c>
      <c r="BB46" s="68">
        <f>+BA46</f>
        <v>40.119782910210375</v>
      </c>
      <c r="BC46" s="115">
        <f>+ROUND(BA46,1)</f>
        <v>40.1</v>
      </c>
      <c r="BD46" s="69">
        <f>RANK(BB46,BB$13:BB$224)</f>
        <v>175</v>
      </c>
      <c r="BE46" s="73">
        <v>6</v>
      </c>
      <c r="BF46" s="73">
        <v>6</v>
      </c>
      <c r="BG46" s="77">
        <f>+SUM(BE46,BF46)</f>
        <v>12</v>
      </c>
      <c r="BH46" s="76">
        <f>(IF(BG46=-1,0,(IF(BG46&lt;BG$4,0,IF(BG46&gt;BG$3,1,((-BG$4+BG46)/BG$5))))))*100</f>
        <v>60</v>
      </c>
      <c r="BI46" s="119">
        <f>+BH46</f>
        <v>60</v>
      </c>
      <c r="BJ46" s="115">
        <f>ROUND(BH46,1)</f>
        <v>60</v>
      </c>
      <c r="BK46" s="69">
        <f>RANK(BI46,BI$13:BI$224)</f>
        <v>80</v>
      </c>
      <c r="BL46" s="73">
        <v>7</v>
      </c>
      <c r="BM46" s="68">
        <f>(IF(BL46=-1,0,(IF(BL46&lt;BL$4,0,IF(BL46&gt;BL$3,1,((-BL$4+BL46)/BL$5))))))*100</f>
        <v>70</v>
      </c>
      <c r="BN46" s="73">
        <v>1</v>
      </c>
      <c r="BO46" s="68">
        <f>(IF(BN46=-1,0,(IF(BN46&lt;BN$4,0,IF(BN46&gt;BN$3,1,((-BN$4+BN46)/BN$5))))))*100</f>
        <v>10</v>
      </c>
      <c r="BP46" s="73">
        <v>6</v>
      </c>
      <c r="BQ46" s="68">
        <f>(IF(BP46=-1,0,(IF(BP46&lt;BP$4,0,IF(BP46&gt;BP$3,1,((-BP$4+BP46)/BP$5))))))*100</f>
        <v>60</v>
      </c>
      <c r="BR46" s="73">
        <v>0</v>
      </c>
      <c r="BS46" s="78">
        <f>(IF(BR46=-1,0,(IF(BR46&lt;BR$4,0,IF(BR46&gt;BR$3,1,((-BR$4+BR46)/BR$5))))))*100</f>
        <v>0</v>
      </c>
      <c r="BT46" s="73">
        <v>0</v>
      </c>
      <c r="BU46" s="68">
        <f>(IF(BT46=-1,0,(IF(BT46&lt;BT$4,0,IF(BT46&gt;BT$3,1,((-BT$4+BT46)/BT$5))))))*100</f>
        <v>0</v>
      </c>
      <c r="BV46" s="73">
        <v>0</v>
      </c>
      <c r="BW46" s="66">
        <f>(IF(BV46=-1,0,(IF(BV46&lt;BV$4,0,IF(BV46&gt;BV$3,1,((-BV$4+BV46)/BV$5))))))*100</f>
        <v>0</v>
      </c>
      <c r="BX46" s="77">
        <f>+SUM(BN46,BL46,BP46,BR46,BT46,BV46)</f>
        <v>14</v>
      </c>
      <c r="BY46" s="80">
        <f>(IF(BX46=-1,0,(IF(BX46&lt;BX$4,0,IF(BX46&gt;BX$3,1,((-BX$4+BX46)/BX$5))))))*100</f>
        <v>28.000000000000004</v>
      </c>
      <c r="BZ46" s="78">
        <f>+BY46</f>
        <v>28.000000000000004</v>
      </c>
      <c r="CA46" s="115">
        <f>+ROUND(BY46,1)</f>
        <v>28</v>
      </c>
      <c r="CB46" s="72">
        <f>RANK(BZ46,BZ$13:BZ$224)</f>
        <v>157</v>
      </c>
      <c r="CC46" s="73">
        <v>44</v>
      </c>
      <c r="CD46" s="68">
        <f>(IF(CC46=-1,0,(IF(CC46&gt;CC$4,0,IF(CC46&lt;CC$3,1,((CC$4-CC46)/CC$5))))))*100</f>
        <v>31.666666666666664</v>
      </c>
      <c r="CE46" s="73">
        <v>624</v>
      </c>
      <c r="CF46" s="66">
        <f>(IF(CE46=-1,0,(IF(CE46&gt;CE$4,0,IF(CE46&lt;CE$3,1,((CE$4-CE46)/CE$5))))))*100</f>
        <v>11.128284389489954</v>
      </c>
      <c r="CG46" s="73">
        <v>57.669946796426899</v>
      </c>
      <c r="CH46" s="66">
        <f>(IF(CG46=-1,0,(IF(CG46&gt;CG$4,0,IF(CG46&lt;CG$3,1,((CG$4-CG46)/CG$5)^$CH$3)))))*100</f>
        <v>53.237608519230683</v>
      </c>
      <c r="CI46" s="73" t="s">
        <v>1975</v>
      </c>
      <c r="CJ46" s="78">
        <f>IF(CI46="NO VAT","No VAT",(IF(CI46="NO REFUND",0,(IF(CI46&gt;CI$5,0,IF(CI46&lt;CI$3,1,((CI$5-CI46)/CI$5))))))*100)</f>
        <v>0</v>
      </c>
      <c r="CK46" s="73" t="s">
        <v>1975</v>
      </c>
      <c r="CL46" s="68">
        <f>IF(CK46="NO VAT","No VAT",(IF(CK46="NO REFUND",0,(IF(CK46&gt;CK$4,0,IF(CK46&lt;CK$3,1,((CK$4-CK46)/CK$5))))))*100)</f>
        <v>0</v>
      </c>
      <c r="CM46" s="73">
        <v>3</v>
      </c>
      <c r="CN46" s="68">
        <f>IF(CM46="NO CIT","No CIT",IF(CM46&gt;CM$4,0,IF(CM46&lt;CM$3,1,((CM$4-CM46)/CM$5)))*100)</f>
        <v>97.247706422018354</v>
      </c>
      <c r="CO46" s="73">
        <v>0</v>
      </c>
      <c r="CP46" s="66">
        <f>IF(CO46="NO CIT","No CIT",IF(CO46&gt;CO$4,0,IF(CO46&lt;CO$3,1,((CO$5-CO46)/CO$5)))*100)</f>
        <v>100</v>
      </c>
      <c r="CQ46" s="157">
        <f>IF(OR(ISNUMBER(CJ46),ISNUMBER(CL46),ISNUMBER(CN46),ISNUMBER(CP46)),AVERAGE(CJ46,CL46,CN46,CP46),"")</f>
        <v>49.311926605504588</v>
      </c>
      <c r="CR46" s="128">
        <f>AVERAGE(CD46,CF46,CH46,CQ46)</f>
        <v>36.336121545222973</v>
      </c>
      <c r="CS46" s="78">
        <f>+CR46</f>
        <v>36.336121545222973</v>
      </c>
      <c r="CT46" s="115">
        <f>ROUND(CR46,1)</f>
        <v>36.299999999999997</v>
      </c>
      <c r="CU46" s="69">
        <f>RANK(CS46,CS$13:CS$224)</f>
        <v>181</v>
      </c>
      <c r="CV46" s="73">
        <v>202</v>
      </c>
      <c r="CW46" s="68">
        <f>(IF(CV46=-1,0,(IF(CV46&gt;CV$4,0,IF(CV46&lt;CV$3,1,((CV$4-CV46)/CV$5))))))*100</f>
        <v>0</v>
      </c>
      <c r="CX46" s="73">
        <v>66</v>
      </c>
      <c r="CY46" s="68">
        <f>(IF(CX46=-1,0,(IF(CX46&gt;CX$4,0,IF(CX46&lt;CX$3,1,((CX$4-CX46)/CX$5))))))*100</f>
        <v>61.53846153846154</v>
      </c>
      <c r="CZ46" s="73">
        <v>982.75</v>
      </c>
      <c r="DA46" s="68">
        <f>(IF(CZ46=-1,0,(IF(CZ46&gt;CZ$4,0,IF(CZ46&lt;CZ$3,1,((CZ$4-CZ46)/CZ$5))))))*100</f>
        <v>7.2877358490566033</v>
      </c>
      <c r="DB46" s="73">
        <v>305.5</v>
      </c>
      <c r="DC46" s="68">
        <f>(IF(DB46=-1,0,(IF(DB46&gt;DB$4,0,IF(DB46&lt;DB$3,1,((DB$4-DB46)/DB$5))))))*100</f>
        <v>23.625</v>
      </c>
      <c r="DD46" s="73">
        <v>271</v>
      </c>
      <c r="DE46" s="68">
        <f>(IF(DD46=-1,0,(IF(DD46&gt;DD$4,0,IF(DD46&lt;DD$3,1,((DD$4-DD46)/DD$5))))))*100</f>
        <v>3.225806451612903</v>
      </c>
      <c r="DF46" s="73">
        <v>163</v>
      </c>
      <c r="DG46" s="68">
        <f>(IF(DF46=-1,0,(IF(DF46&gt;DF$4,0,IF(DF46&lt;DF$3,1,((DF$4-DF46)/DF$5))))))*100</f>
        <v>32.21757322175732</v>
      </c>
      <c r="DH46" s="73">
        <v>1406.875</v>
      </c>
      <c r="DI46" s="68">
        <f>(IF(DH46=-1,0,(IF(DH46&gt;DH$4,0,IF(DH46&lt;DH$3,1,((DH$4-DH46)/DH$5))))))*100</f>
        <v>0</v>
      </c>
      <c r="DJ46" s="73">
        <v>849</v>
      </c>
      <c r="DK46" s="66">
        <f>(IF(DJ46=-1,0,(IF(DJ46&gt;DJ$4,0,IF(DJ46&lt;DJ$3,1,((DJ$4-DJ46)/DJ$5))))))*100</f>
        <v>0</v>
      </c>
      <c r="DL46" s="78">
        <f>AVERAGE(CW46,CY46,DA46,DC46,DE46,DG46,DI46,DK46)</f>
        <v>15.986822132611046</v>
      </c>
      <c r="DM46" s="78">
        <f>+DL46</f>
        <v>15.986822132611046</v>
      </c>
      <c r="DN46" s="115">
        <f>ROUND(DL46,1)</f>
        <v>16</v>
      </c>
      <c r="DO46" s="69">
        <f>RANK(DM46,DM$13:DM$224)</f>
        <v>186</v>
      </c>
      <c r="DP46" s="67">
        <v>800</v>
      </c>
      <c r="DQ46" s="66">
        <f>(IF(DP46=-1,0,(IF(DP46&gt;DP$4,0,IF(DP46&lt;DP$3,1,((DP$4-DP46)/DP$5))))))*100</f>
        <v>44.26229508196721</v>
      </c>
      <c r="DR46" s="67">
        <v>46.6</v>
      </c>
      <c r="DS46" s="66">
        <f>(IF(DR46=-1,0,(IF(DR46&gt;DR$4,0,IF(DR46&lt;DR$3,1,((DR$4-DR46)/DR$5))))))*100</f>
        <v>47.694038245219346</v>
      </c>
      <c r="DT46" s="67">
        <v>5</v>
      </c>
      <c r="DU46" s="66">
        <f>DT46/18*100</f>
        <v>27.777777777777779</v>
      </c>
      <c r="DV46" s="78">
        <f>AVERAGE(DU46,DQ46,DS46)</f>
        <v>39.911370368321442</v>
      </c>
      <c r="DW46" s="78">
        <f>+DV46</f>
        <v>39.911370368321442</v>
      </c>
      <c r="DX46" s="115">
        <f>ROUND(DV46,1)</f>
        <v>39.9</v>
      </c>
      <c r="DY46" s="69">
        <f>RANK(DW46,DW$13:DW$224)</f>
        <v>167</v>
      </c>
      <c r="DZ46" s="67">
        <v>15.7966365060055</v>
      </c>
      <c r="EA46" s="68">
        <f>(IF(DZ46=-1,0,(IF(DZ46&lt;DZ$4,0,IF(DZ46&gt;DZ$3,1,((-DZ$4+DZ46)/DZ$5))))))*100</f>
        <v>17.003914430576426</v>
      </c>
      <c r="EB46" s="67">
        <v>9</v>
      </c>
      <c r="EC46" s="66">
        <f>(IF(EB46=-1,0,(IF(EB46&lt;EB$4,0,IF(EB46&gt;EB$3,1,((-EB$4+EB46)/EB$5))))))*100</f>
        <v>56.25</v>
      </c>
      <c r="ED46" s="68">
        <f>AVERAGE(EA46,EC46)</f>
        <v>36.626957215288215</v>
      </c>
      <c r="EE46" s="78">
        <f>+ED46</f>
        <v>36.626957215288215</v>
      </c>
      <c r="EF46" s="115">
        <f>ROUND(ED46,1)</f>
        <v>36.6</v>
      </c>
      <c r="EG46" s="69">
        <f>RANK(EE46,EE$13:EE$224)</f>
        <v>129</v>
      </c>
      <c r="EH46" s="81"/>
      <c r="EI46" s="81"/>
      <c r="EJ46" s="81"/>
      <c r="EK46" s="83">
        <f>RANK(EN46,EN$13:EN$224)</f>
        <v>167</v>
      </c>
      <c r="EL46" s="134">
        <f>ROUND(EM46,1)</f>
        <v>46.1</v>
      </c>
      <c r="EM46" s="158">
        <f>AVERAGE(Q46,AC46,BA46,BH46,BY46,CR46,DL46,DV46,ED46,AO46)</f>
        <v>46.099739940911633</v>
      </c>
      <c r="EN46" s="139">
        <f>AVERAGE(Q46,AC46,BA46,BH46,BY46,CR46,DL46,DV46,ED46,AO46)</f>
        <v>46.099739940911633</v>
      </c>
      <c r="EO46" s="84"/>
      <c r="EP46" s="85"/>
      <c r="EQ46" s="46"/>
    </row>
    <row r="47" spans="1:149" ht="14.45" customHeight="1" x14ac:dyDescent="0.25">
      <c r="A47" s="64" t="s">
        <v>57</v>
      </c>
      <c r="B47" s="156" t="str">
        <f>INDEX('Economy Names'!$A$2:$H$213,'Economy Names'!L36,'Economy Names'!$K$1)</f>
        <v>Canada</v>
      </c>
      <c r="C47" s="65">
        <v>2</v>
      </c>
      <c r="D47" s="66">
        <f>(IF(C47=-1,0,(IF(C47&gt;C$4,0,IF(C47&lt;C$3,1,((C$4-C47)/C$5))))))*100</f>
        <v>94.117647058823522</v>
      </c>
      <c r="E47" s="65">
        <v>1.5</v>
      </c>
      <c r="F47" s="66">
        <f>(IF(E47=-1,0,(IF(E47&gt;E$4,0,IF(E47&lt;E$3,1,((E$4-E47)/E$5))))))*100</f>
        <v>98.994974874371849</v>
      </c>
      <c r="G47" s="67">
        <v>0.33877405950713002</v>
      </c>
      <c r="H47" s="66">
        <f>(IF(G47=-1,0,(IF(G47&gt;G$4,0,IF(G47&lt;G$3,1,((G$4-G47)/G$5))))))*100</f>
        <v>99.830612970246435</v>
      </c>
      <c r="I47" s="65">
        <v>2</v>
      </c>
      <c r="J47" s="66">
        <f>(IF(I47=-1,0,(IF(I47&gt;I$4,0,IF(I47&lt;I$3,1,((I$4-I47)/I$5))))))*100</f>
        <v>94.117647058823522</v>
      </c>
      <c r="K47" s="65">
        <v>1.5</v>
      </c>
      <c r="L47" s="66">
        <f>(IF(K47=-1,0,(IF(K47&gt;K$4,0,IF(K47&lt;K$3,1,((K$4-K47)/K$5))))))*100</f>
        <v>98.994974874371849</v>
      </c>
      <c r="M47" s="67">
        <v>0.33877405950713002</v>
      </c>
      <c r="N47" s="68">
        <f>(IF(M47=-1,0,(IF(M47&gt;M$4,0,IF(M47&lt;M$3,1,((M$4-M47)/M$5))))))*100</f>
        <v>99.830612970246435</v>
      </c>
      <c r="O47" s="67">
        <v>0</v>
      </c>
      <c r="P47" s="66">
        <f>(IF(O47=-1,0,(IF(O47&gt;O$4,0,IF(O47&lt;O$3,1,((O$4-O47)/O$5))))))*100</f>
        <v>100</v>
      </c>
      <c r="Q47" s="68">
        <f>25%*P47+12.5%*D47+12.5%*F47+12.5%*H47+12.5%*J47+12.5%*L47+12.5%*N47</f>
        <v>98.235808725860437</v>
      </c>
      <c r="R47" s="78">
        <f>+Q47</f>
        <v>98.235808725860437</v>
      </c>
      <c r="S47" s="115">
        <f>+ROUND(Q47,1)</f>
        <v>98.2</v>
      </c>
      <c r="T47" s="69">
        <f>RANK(R47,R$13:R$224)</f>
        <v>3</v>
      </c>
      <c r="U47" s="70">
        <v>12</v>
      </c>
      <c r="V47" s="66">
        <f>(IF(U47=-1,0,(IF(U47&gt;U$4,0,IF(U47&lt;U$3,1,((U$4-U47)/U$5))))))*100</f>
        <v>72</v>
      </c>
      <c r="W47" s="70">
        <v>249</v>
      </c>
      <c r="X47" s="66">
        <f>(IF(W47=-1,0,(IF(W47&gt;W$4,0,IF(W47&lt;W$3,1,((W$4-W47)/W$5))))))*100</f>
        <v>35.73487031700288</v>
      </c>
      <c r="Y47" s="71">
        <v>1.82787481594693</v>
      </c>
      <c r="Z47" s="68">
        <f>(IF(Y47=-1,0,(IF(Y47&gt;Y$4,0,IF(Y47&lt;Y$3,1,((Y$4-Y47)/Y$5))))))*100</f>
        <v>90.860625920265349</v>
      </c>
      <c r="AA47" s="70">
        <v>14</v>
      </c>
      <c r="AB47" s="66">
        <f>IF(AA47="No Practice", 0, AA47/15*100)</f>
        <v>93.333333333333329</v>
      </c>
      <c r="AC47" s="68">
        <f>AVERAGE(V47,X47,Z47,AB47)</f>
        <v>72.98220739265038</v>
      </c>
      <c r="AD47" s="68">
        <f>+AC47</f>
        <v>72.98220739265038</v>
      </c>
      <c r="AE47" s="115">
        <f>+ROUND(AC47,1)</f>
        <v>73</v>
      </c>
      <c r="AF47" s="72">
        <f>RANK(AD47,AD$13:AD$224)</f>
        <v>64</v>
      </c>
      <c r="AG47" s="70">
        <v>7</v>
      </c>
      <c r="AH47" s="66">
        <f>(IF(AG47=-1,0,(IF(AG47&gt;AG$4,0,IF(AG47&lt;AG$3,1,((AG$4-AG47)/AG$5))))))*100</f>
        <v>33.333333333333329</v>
      </c>
      <c r="AI47" s="70">
        <v>137</v>
      </c>
      <c r="AJ47" s="66">
        <f>(IF(AI47=-1,0,(IF(AI47&gt;AI$4,0,IF(AI47&lt;AI$3,1,((AI$4-AI47)/AI$5))))))*100</f>
        <v>48.260869565217391</v>
      </c>
      <c r="AK47" s="71">
        <v>116.94141760126701</v>
      </c>
      <c r="AL47" s="66">
        <f>(IF(AK47=-1,0,(IF(AK47&gt;AK$4,0,IF(AK47&lt;AK$3,1,((AK$4-AK47)/AK$5))))))*100</f>
        <v>98.556278795046083</v>
      </c>
      <c r="AM47" s="70">
        <v>6</v>
      </c>
      <c r="AN47" s="66">
        <f>+IF(AM47="No Practice",0,AM47/8)*100</f>
        <v>75</v>
      </c>
      <c r="AO47" s="74">
        <f>AVERAGE(AH47,AJ47,AL47,AN47)</f>
        <v>63.787620423399204</v>
      </c>
      <c r="AP47" s="68">
        <f>+AO47</f>
        <v>63.787620423399204</v>
      </c>
      <c r="AQ47" s="115">
        <f>+ROUND(AO47,1)</f>
        <v>63.8</v>
      </c>
      <c r="AR47" s="69">
        <f>RANK(AP47,AP$13:AP$224)</f>
        <v>124</v>
      </c>
      <c r="AS47" s="75">
        <v>5</v>
      </c>
      <c r="AT47" s="66">
        <f>(IF(AS47=-1,0,(IF(AS47&gt;AS$4,0,IF(AS47&lt;AS$3,1,((AS$4-AS47)/AS$5))))))*100</f>
        <v>66.666666666666657</v>
      </c>
      <c r="AU47" s="75">
        <v>4</v>
      </c>
      <c r="AV47" s="66">
        <f>(IF(AU47=-1,0,(IF(AU47&gt;AU$4,0,IF(AU47&lt;AU$3,1,((AU$4-AU47)/AU$5))))))*100</f>
        <v>98.564593301435409</v>
      </c>
      <c r="AW47" s="75">
        <v>3.84106838127023</v>
      </c>
      <c r="AX47" s="68">
        <f>(IF(AW47=-1,0,(IF(AW47&gt;AW$4,0,IF(AW47&lt;AW$3,1,((AW$4-AW47)/AW$5))))))*100</f>
        <v>74.39287745819847</v>
      </c>
      <c r="AY47" s="75">
        <v>21.5</v>
      </c>
      <c r="AZ47" s="66">
        <f>+IF(AY47="No Practice",0,AY47/30)*100</f>
        <v>71.666666666666671</v>
      </c>
      <c r="BA47" s="76">
        <f>AVERAGE(AT47,AV47,AX47,AZ47)</f>
        <v>77.822701023241805</v>
      </c>
      <c r="BB47" s="68">
        <f>+BA47</f>
        <v>77.822701023241805</v>
      </c>
      <c r="BC47" s="115">
        <f>+ROUND(BA47,1)</f>
        <v>77.8</v>
      </c>
      <c r="BD47" s="69">
        <f>RANK(BB47,BB$13:BB$224)</f>
        <v>36</v>
      </c>
      <c r="BE47" s="73">
        <v>8</v>
      </c>
      <c r="BF47" s="73">
        <v>9</v>
      </c>
      <c r="BG47" s="77">
        <f>+SUM(BE47,BF47)</f>
        <v>17</v>
      </c>
      <c r="BH47" s="76">
        <f>(IF(BG47=-1,0,(IF(BG47&lt;BG$4,0,IF(BG47&gt;BG$3,1,((-BG$4+BG47)/BG$5))))))*100</f>
        <v>85</v>
      </c>
      <c r="BI47" s="119">
        <f>+BH47</f>
        <v>85</v>
      </c>
      <c r="BJ47" s="115">
        <f>ROUND(BH47,1)</f>
        <v>85</v>
      </c>
      <c r="BK47" s="69">
        <f>RANK(BI47,BI$13:BI$224)</f>
        <v>15</v>
      </c>
      <c r="BL47" s="73">
        <v>8</v>
      </c>
      <c r="BM47" s="68">
        <f>(IF(BL47=-1,0,(IF(BL47&lt;BL$4,0,IF(BL47&gt;BL$3,1,((-BL$4+BL47)/BL$5))))))*100</f>
        <v>80</v>
      </c>
      <c r="BN47" s="73">
        <v>9</v>
      </c>
      <c r="BO47" s="68">
        <f>(IF(BN47=-1,0,(IF(BN47&lt;BN$4,0,IF(BN47&gt;BN$3,1,((-BN$4+BN47)/BN$5))))))*100</f>
        <v>90</v>
      </c>
      <c r="BP47" s="73">
        <v>9</v>
      </c>
      <c r="BQ47" s="68">
        <f>(IF(BP47=-1,0,(IF(BP47&lt;BP$4,0,IF(BP47&gt;BP$3,1,((-BP$4+BP47)/BP$5))))))*100</f>
        <v>90</v>
      </c>
      <c r="BR47" s="73">
        <v>4</v>
      </c>
      <c r="BS47" s="78">
        <f>(IF(BR47=-1,0,(IF(BR47&lt;BR$4,0,IF(BR47&gt;BR$3,1,((-BR$4+BR47)/BR$5))))))*100</f>
        <v>66.666666666666657</v>
      </c>
      <c r="BT47" s="73">
        <v>6</v>
      </c>
      <c r="BU47" s="68">
        <f>(IF(BT47=-1,0,(IF(BT47&lt;BT$4,0,IF(BT47&gt;BT$3,1,((-BT$4+BT47)/BT$5))))))*100</f>
        <v>85.714285714285708</v>
      </c>
      <c r="BV47" s="73">
        <v>6</v>
      </c>
      <c r="BW47" s="66">
        <f>(IF(BV47=-1,0,(IF(BV47&lt;BV$4,0,IF(BV47&gt;BV$3,1,((-BV$4+BV47)/BV$5))))))*100</f>
        <v>85.714285714285708</v>
      </c>
      <c r="BX47" s="77">
        <f>+SUM(BN47,BL47,BP47,BR47,BT47,BV47)</f>
        <v>42</v>
      </c>
      <c r="BY47" s="80">
        <f>(IF(BX47=-1,0,(IF(BX47&lt;BX$4,0,IF(BX47&gt;BX$3,1,((-BX$4+BX47)/BX$5))))))*100</f>
        <v>84</v>
      </c>
      <c r="BZ47" s="78">
        <f>+BY47</f>
        <v>84</v>
      </c>
      <c r="CA47" s="115">
        <f>+ROUND(BY47,1)</f>
        <v>84</v>
      </c>
      <c r="CB47" s="72">
        <f>RANK(BZ47,BZ$13:BZ$224)</f>
        <v>7</v>
      </c>
      <c r="CC47" s="73">
        <v>8</v>
      </c>
      <c r="CD47" s="68">
        <f>(IF(CC47=-1,0,(IF(CC47&gt;CC$4,0,IF(CC47&lt;CC$3,1,((CC$4-CC47)/CC$5))))))*100</f>
        <v>91.666666666666657</v>
      </c>
      <c r="CE47" s="73">
        <v>131</v>
      </c>
      <c r="CF47" s="66">
        <f>(IF(CE47=-1,0,(IF(CE47&gt;CE$4,0,IF(CE47&lt;CE$3,1,((CE$4-CE47)/CE$5))))))*100</f>
        <v>87.326120556414224</v>
      </c>
      <c r="CG47" s="73">
        <v>24.5015355871464</v>
      </c>
      <c r="CH47" s="66">
        <f>(IF(CG47=-1,0,(IF(CG47&gt;CG$4,0,IF(CG47&lt;CG$3,1,((CG$4-CG47)/CG$5)^$CH$3)))))*100</f>
        <v>100</v>
      </c>
      <c r="CI47" s="73">
        <v>7.5</v>
      </c>
      <c r="CJ47" s="78">
        <f>IF(CI47="NO VAT","No VAT",(IF(CI47="NO REFUND",0,(IF(CI47&gt;CI$5,0,IF(CI47&lt;CI$3,1,((CI$5-CI47)/CI$5))))))*100)</f>
        <v>85</v>
      </c>
      <c r="CK47" s="73">
        <v>14.023809523809501</v>
      </c>
      <c r="CL47" s="68">
        <f>IF(CK47="NO VAT","No VAT",(IF(CK47="NO REFUND",0,(IF(CK47&gt;CK$4,0,IF(CK47&lt;CK$3,1,((CK$4-CK47)/CK$5))))))*100)</f>
        <v>79.104614818900572</v>
      </c>
      <c r="CM47" s="73">
        <v>15</v>
      </c>
      <c r="CN47" s="68">
        <f>IF(CM47="NO CIT","No CIT",IF(CM47&gt;CM$4,0,IF(CM47&lt;CM$3,1,((CM$4-CM47)/CM$5)))*100)</f>
        <v>75.22935779816514</v>
      </c>
      <c r="CO47" s="73">
        <v>14.8571428571429</v>
      </c>
      <c r="CP47" s="66">
        <f>IF(CO47="NO CIT","No CIT",IF(CO47&gt;CO$4,0,IF(CO47&lt;CO$3,1,((CO$5-CO47)/CO$5)))*100)</f>
        <v>53.571428571428434</v>
      </c>
      <c r="CQ47" s="157">
        <f>IF(OR(ISNUMBER(CJ47),ISNUMBER(CL47),ISNUMBER(CN47),ISNUMBER(CP47)),AVERAGE(CJ47,CL47,CN47,CP47),"")</f>
        <v>73.226350297123545</v>
      </c>
      <c r="CR47" s="128">
        <f>AVERAGE(CD47,CF47,CH47,CQ47)</f>
        <v>88.054784380051103</v>
      </c>
      <c r="CS47" s="78">
        <f>+CR47</f>
        <v>88.054784380051103</v>
      </c>
      <c r="CT47" s="115">
        <f>ROUND(CR47,1)</f>
        <v>88.1</v>
      </c>
      <c r="CU47" s="69">
        <f>RANK(CS47,CS$13:CS$224)</f>
        <v>19</v>
      </c>
      <c r="CV47" s="73">
        <v>2</v>
      </c>
      <c r="CW47" s="68">
        <f>(IF(CV47=-1,0,(IF(CV47&gt;CV$4,0,IF(CV47&lt;CV$3,1,((CV$4-CV47)/CV$5))))))*100</f>
        <v>99.371069182389931</v>
      </c>
      <c r="CX47" s="73">
        <v>1</v>
      </c>
      <c r="CY47" s="68">
        <f>(IF(CX47=-1,0,(IF(CX47&gt;CX$4,0,IF(CX47&lt;CX$3,1,((CX$4-CX47)/CX$5))))))*100</f>
        <v>100</v>
      </c>
      <c r="CZ47" s="73">
        <v>166.666666666667</v>
      </c>
      <c r="DA47" s="68">
        <f>(IF(CZ47=-1,0,(IF(CZ47&gt;CZ$4,0,IF(CZ47&lt;CZ$3,1,((CZ$4-CZ47)/CZ$5))))))*100</f>
        <v>84.276729559748404</v>
      </c>
      <c r="DB47" s="73">
        <v>155.555555555556</v>
      </c>
      <c r="DC47" s="68">
        <f>(IF(DB47=-1,0,(IF(DB47&gt;DB$4,0,IF(DB47&lt;DB$3,1,((DB$4-DB47)/DB$5))))))*100</f>
        <v>61.111111111111008</v>
      </c>
      <c r="DD47" s="73">
        <v>2</v>
      </c>
      <c r="DE47" s="68">
        <f>(IF(DD47=-1,0,(IF(DD47&gt;DD$4,0,IF(DD47&lt;DD$3,1,((DD$4-DD47)/DD$5))))))*100</f>
        <v>99.641577060931894</v>
      </c>
      <c r="DF47" s="73">
        <v>1</v>
      </c>
      <c r="DG47" s="68">
        <f>(IF(DF47=-1,0,(IF(DF47&gt;DF$4,0,IF(DF47&lt;DF$3,1,((DF$4-DF47)/DF$5))))))*100</f>
        <v>100</v>
      </c>
      <c r="DH47" s="73">
        <v>171.875</v>
      </c>
      <c r="DI47" s="68">
        <f>(IF(DH47=-1,0,(IF(DH47&gt;DH$4,0,IF(DH47&lt;DH$3,1,((DH$4-DH47)/DH$5))))))*100</f>
        <v>85.677083333333343</v>
      </c>
      <c r="DJ47" s="73">
        <v>162.5</v>
      </c>
      <c r="DK47" s="66">
        <f>(IF(DJ47=-1,0,(IF(DJ47&gt;DJ$4,0,IF(DJ47&lt;DJ$3,1,((DJ$4-DJ47)/DJ$5))))))*100</f>
        <v>76.785714285714292</v>
      </c>
      <c r="DL47" s="78">
        <f>AVERAGE(CW47,CY47,DA47,DC47,DE47,DG47,DI47,DK47)</f>
        <v>88.357910566653615</v>
      </c>
      <c r="DM47" s="78">
        <f>+DL47</f>
        <v>88.357910566653615</v>
      </c>
      <c r="DN47" s="115">
        <f>ROUND(DL47,1)</f>
        <v>88.4</v>
      </c>
      <c r="DO47" s="69">
        <f>RANK(DM47,DM$13:DM$224)</f>
        <v>51</v>
      </c>
      <c r="DP47" s="67">
        <v>910</v>
      </c>
      <c r="DQ47" s="66">
        <f>(IF(DP47=-1,0,(IF(DP47&gt;DP$4,0,IF(DP47&lt;DP$3,1,((DP$4-DP47)/DP$5))))))*100</f>
        <v>35.245901639344261</v>
      </c>
      <c r="DR47" s="67">
        <v>22.3</v>
      </c>
      <c r="DS47" s="66">
        <f>(IF(DR47=-1,0,(IF(DR47&gt;DR$4,0,IF(DR47&lt;DR$3,1,((DR$4-DR47)/DR$5))))))*100</f>
        <v>75.028121484814392</v>
      </c>
      <c r="DT47" s="67">
        <v>11</v>
      </c>
      <c r="DU47" s="66">
        <f>DT47/18*100</f>
        <v>61.111111111111114</v>
      </c>
      <c r="DV47" s="78">
        <f>AVERAGE(DU47,DQ47,DS47)</f>
        <v>57.128378078423253</v>
      </c>
      <c r="DW47" s="78">
        <f>+DV47</f>
        <v>57.128378078423253</v>
      </c>
      <c r="DX47" s="115">
        <f>ROUND(DV47,1)</f>
        <v>57.1</v>
      </c>
      <c r="DY47" s="69">
        <f>RANK(DW47,DW$13:DW$224)</f>
        <v>100</v>
      </c>
      <c r="DZ47" s="67">
        <v>86.694162307208401</v>
      </c>
      <c r="EA47" s="68">
        <f>(IF(DZ47=-1,0,(IF(DZ47&lt;DZ$4,0,IF(DZ47&gt;DZ$3,1,((-DZ$4+DZ47)/DZ$5))))))*100</f>
        <v>93.319873312387941</v>
      </c>
      <c r="EB47" s="67">
        <v>11</v>
      </c>
      <c r="EC47" s="66">
        <f>(IF(EB47=-1,0,(IF(EB47&lt;EB$4,0,IF(EB47&gt;EB$3,1,((-EB$4+EB47)/EB$5))))))*100</f>
        <v>68.75</v>
      </c>
      <c r="ED47" s="68">
        <f>AVERAGE(EA47,EC47)</f>
        <v>81.034936656193963</v>
      </c>
      <c r="EE47" s="78">
        <f>+ED47</f>
        <v>81.034936656193963</v>
      </c>
      <c r="EF47" s="115">
        <f>ROUND(ED47,1)</f>
        <v>81</v>
      </c>
      <c r="EG47" s="69">
        <f>RANK(EE47,EE$13:EE$224)</f>
        <v>13</v>
      </c>
      <c r="EH47" s="81"/>
      <c r="EI47" s="81"/>
      <c r="EJ47" s="81"/>
      <c r="EK47" s="83">
        <f>RANK(EN47,EN$13:EN$224)</f>
        <v>23</v>
      </c>
      <c r="EL47" s="134">
        <f>ROUND(EM47,1)</f>
        <v>79.599999999999994</v>
      </c>
      <c r="EM47" s="158">
        <f>AVERAGE(Q47,AC47,BA47,BH47,BY47,CR47,DL47,DV47,ED47,AO47)</f>
        <v>79.640434724647363</v>
      </c>
      <c r="EN47" s="139">
        <f>AVERAGE(Q47,AC47,BA47,BH47,BY47,CR47,DL47,DV47,ED47,AO47)</f>
        <v>79.640434724647363</v>
      </c>
      <c r="EO47" s="84"/>
      <c r="EP47" s="85"/>
      <c r="EQ47" s="46"/>
    </row>
    <row r="48" spans="1:149" ht="14.45" customHeight="1" x14ac:dyDescent="0.25">
      <c r="A48" s="64" t="s">
        <v>58</v>
      </c>
      <c r="B48" s="156" t="str">
        <f>INDEX('Economy Names'!$A$2:$H$213,'Economy Names'!L37,'Economy Names'!$K$1)</f>
        <v>Central African Republic</v>
      </c>
      <c r="C48" s="65">
        <v>10</v>
      </c>
      <c r="D48" s="66">
        <f>(IF(C48=-1,0,(IF(C48&gt;C$4,0,IF(C48&lt;C$3,1,((C$4-C48)/C$5))))))*100</f>
        <v>47.058823529411761</v>
      </c>
      <c r="E48" s="65">
        <v>22</v>
      </c>
      <c r="F48" s="66">
        <f>(IF(E48=-1,0,(IF(E48&gt;E$4,0,IF(E48&lt;E$3,1,((E$4-E48)/E$5))))))*100</f>
        <v>78.391959798994975</v>
      </c>
      <c r="G48" s="67">
        <v>127.76828817166501</v>
      </c>
      <c r="H48" s="66">
        <f>(IF(G48=-1,0,(IF(G48&gt;G$4,0,IF(G48&lt;G$3,1,((G$4-G48)/G$5))))))*100</f>
        <v>36.115855914167497</v>
      </c>
      <c r="I48" s="65">
        <v>10</v>
      </c>
      <c r="J48" s="66">
        <f>(IF(I48=-1,0,(IF(I48&gt;I$4,0,IF(I48&lt;I$3,1,((I$4-I48)/I$5))))))*100</f>
        <v>47.058823529411761</v>
      </c>
      <c r="K48" s="65">
        <v>22</v>
      </c>
      <c r="L48" s="66">
        <f>(IF(K48=-1,0,(IF(K48&gt;K$4,0,IF(K48&lt;K$3,1,((K$4-K48)/K$5))))))*100</f>
        <v>78.391959798994975</v>
      </c>
      <c r="M48" s="67">
        <v>127.76828817166501</v>
      </c>
      <c r="N48" s="68">
        <f>(IF(M48=-1,0,(IF(M48&gt;M$4,0,IF(M48&lt;M$3,1,((M$4-M48)/M$5))))))*100</f>
        <v>36.115855914167497</v>
      </c>
      <c r="O48" s="67">
        <v>35.2065618580286</v>
      </c>
      <c r="P48" s="66">
        <f>(IF(O48=-1,0,(IF(O48&gt;O$4,0,IF(O48&lt;O$3,1,((O$4-O48)/O$5))))))*100</f>
        <v>91.198359535492855</v>
      </c>
      <c r="Q48" s="68">
        <f>25%*P48+12.5%*D48+12.5%*F48+12.5%*H48+12.5%*J48+12.5%*L48+12.5%*N48</f>
        <v>63.19124969451677</v>
      </c>
      <c r="R48" s="78">
        <f>+Q48</f>
        <v>63.19124969451677</v>
      </c>
      <c r="S48" s="115">
        <f>+ROUND(Q48,1)</f>
        <v>63.2</v>
      </c>
      <c r="T48" s="69">
        <f>RANK(R48,R$13:R$224)</f>
        <v>180</v>
      </c>
      <c r="U48" s="70">
        <v>17</v>
      </c>
      <c r="V48" s="66">
        <f>(IF(U48=-1,0,(IF(U48&gt;U$4,0,IF(U48&lt;U$3,1,((U$4-U48)/U$5))))))*100</f>
        <v>52</v>
      </c>
      <c r="W48" s="70">
        <v>219</v>
      </c>
      <c r="X48" s="66">
        <f>(IF(W48=-1,0,(IF(W48&gt;W$4,0,IF(W48&lt;W$3,1,((W$4-W48)/W$5))))))*100</f>
        <v>44.380403458213259</v>
      </c>
      <c r="Y48" s="71">
        <v>23.2466815554851</v>
      </c>
      <c r="Z48" s="68">
        <f>(IF(Y48=-1,0,(IF(Y48&gt;Y$4,0,IF(Y48&lt;Y$3,1,((Y$4-Y48)/Y$5))))))*100</f>
        <v>0</v>
      </c>
      <c r="AA48" s="70">
        <v>6</v>
      </c>
      <c r="AB48" s="66">
        <f>IF(AA48="No Practice", 0, AA48/15*100)</f>
        <v>40</v>
      </c>
      <c r="AC48" s="68">
        <f>AVERAGE(V48,X48,Z48,AB48)</f>
        <v>34.095100864553316</v>
      </c>
      <c r="AD48" s="68">
        <f>+AC48</f>
        <v>34.095100864553316</v>
      </c>
      <c r="AE48" s="115">
        <f>+ROUND(AC48,1)</f>
        <v>34.1</v>
      </c>
      <c r="AF48" s="72">
        <f>RANK(AD48,AD$13:AD$224)</f>
        <v>184</v>
      </c>
      <c r="AG48" s="70">
        <v>7</v>
      </c>
      <c r="AH48" s="66">
        <f>(IF(AG48=-1,0,(IF(AG48&gt;AG$4,0,IF(AG48&lt;AG$3,1,((AG$4-AG48)/AG$5))))))*100</f>
        <v>33.333333333333329</v>
      </c>
      <c r="AI48" s="70">
        <v>98</v>
      </c>
      <c r="AJ48" s="66">
        <f>(IF(AI48=-1,0,(IF(AI48&gt;AI$4,0,IF(AI48&lt;AI$3,1,((AI$4-AI48)/AI$5))))))*100</f>
        <v>65.217391304347828</v>
      </c>
      <c r="AK48" s="71">
        <v>10000.5348364781</v>
      </c>
      <c r="AL48" s="66">
        <f>(IF(AK48=-1,0,(IF(AK48&gt;AK$4,0,IF(AK48&lt;AK$3,1,((AK$4-AK48)/AK$5))))))*100</f>
        <v>0</v>
      </c>
      <c r="AM48" s="70">
        <v>0</v>
      </c>
      <c r="AN48" s="66">
        <f>+IF(AM48="No Practice",0,AM48/8)*100</f>
        <v>0</v>
      </c>
      <c r="AO48" s="74">
        <f>AVERAGE(AH48,AJ48,AL48,AN48)</f>
        <v>24.637681159420289</v>
      </c>
      <c r="AP48" s="68">
        <f>+AO48</f>
        <v>24.637681159420289</v>
      </c>
      <c r="AQ48" s="115">
        <f>+ROUND(AO48,1)</f>
        <v>24.6</v>
      </c>
      <c r="AR48" s="69">
        <f>RANK(AP48,AP$13:AP$224)</f>
        <v>185</v>
      </c>
      <c r="AS48" s="75">
        <v>5</v>
      </c>
      <c r="AT48" s="66">
        <f>(IF(AS48=-1,0,(IF(AS48&gt;AS$4,0,IF(AS48&lt;AS$3,1,((AS$4-AS48)/AS$5))))))*100</f>
        <v>66.666666666666657</v>
      </c>
      <c r="AU48" s="75">
        <v>75</v>
      </c>
      <c r="AV48" s="66">
        <f>(IF(AU48=-1,0,(IF(AU48&gt;AU$4,0,IF(AU48&lt;AU$3,1,((AU$4-AU48)/AU$5))))))*100</f>
        <v>64.593301435406701</v>
      </c>
      <c r="AW48" s="75">
        <v>11.0056196855741</v>
      </c>
      <c r="AX48" s="68">
        <f>(IF(AW48=-1,0,(IF(AW48&gt;AW$4,0,IF(AW48&lt;AW$3,1,((AW$4-AW48)/AW$5))))))*100</f>
        <v>26.629202096172666</v>
      </c>
      <c r="AY48" s="75">
        <v>3</v>
      </c>
      <c r="AZ48" s="66">
        <f>+IF(AY48="No Practice",0,AY48/30)*100</f>
        <v>10</v>
      </c>
      <c r="BA48" s="76">
        <f>AVERAGE(AT48,AV48,AX48,AZ48)</f>
        <v>41.972292549561502</v>
      </c>
      <c r="BB48" s="68">
        <f>+BA48</f>
        <v>41.972292549561502</v>
      </c>
      <c r="BC48" s="115">
        <f>+ROUND(BA48,1)</f>
        <v>42</v>
      </c>
      <c r="BD48" s="69">
        <f>RANK(BB48,BB$13:BB$224)</f>
        <v>170</v>
      </c>
      <c r="BE48" s="73">
        <v>1</v>
      </c>
      <c r="BF48" s="73">
        <v>6</v>
      </c>
      <c r="BG48" s="77">
        <f>+SUM(BE48,BF48)</f>
        <v>7</v>
      </c>
      <c r="BH48" s="76">
        <f>(IF(BG48=-1,0,(IF(BG48&lt;BG$4,0,IF(BG48&gt;BG$3,1,((-BG$4+BG48)/BG$5))))))*100</f>
        <v>35</v>
      </c>
      <c r="BI48" s="119">
        <f>+BH48</f>
        <v>35</v>
      </c>
      <c r="BJ48" s="115">
        <f>ROUND(BH48,1)</f>
        <v>35</v>
      </c>
      <c r="BK48" s="69">
        <f>RANK(BI48,BI$13:BI$224)</f>
        <v>144</v>
      </c>
      <c r="BL48" s="73">
        <v>7</v>
      </c>
      <c r="BM48" s="68">
        <f>(IF(BL48=-1,0,(IF(BL48&lt;BL$4,0,IF(BL48&gt;BL$3,1,((-BL$4+BL48)/BL$5))))))*100</f>
        <v>70</v>
      </c>
      <c r="BN48" s="73">
        <v>1</v>
      </c>
      <c r="BO48" s="68">
        <f>(IF(BN48=-1,0,(IF(BN48&lt;BN$4,0,IF(BN48&gt;BN$3,1,((-BN$4+BN48)/BN$5))))))*100</f>
        <v>10</v>
      </c>
      <c r="BP48" s="73">
        <v>5</v>
      </c>
      <c r="BQ48" s="68">
        <f>(IF(BP48=-1,0,(IF(BP48&lt;BP$4,0,IF(BP48&gt;BP$3,1,((-BP$4+BP48)/BP$5))))))*100</f>
        <v>50</v>
      </c>
      <c r="BR48" s="73">
        <v>0</v>
      </c>
      <c r="BS48" s="78">
        <f>(IF(BR48=-1,0,(IF(BR48&lt;BR$4,0,IF(BR48&gt;BR$3,1,((-BR$4+BR48)/BR$5))))))*100</f>
        <v>0</v>
      </c>
      <c r="BT48" s="73">
        <v>0</v>
      </c>
      <c r="BU48" s="68">
        <f>(IF(BT48=-1,0,(IF(BT48&lt;BT$4,0,IF(BT48&gt;BT$3,1,((-BT$4+BT48)/BT$5))))))*100</f>
        <v>0</v>
      </c>
      <c r="BV48" s="73">
        <v>0</v>
      </c>
      <c r="BW48" s="66">
        <f>(IF(BV48=-1,0,(IF(BV48&lt;BV$4,0,IF(BV48&gt;BV$3,1,((-BV$4+BV48)/BV$5))))))*100</f>
        <v>0</v>
      </c>
      <c r="BX48" s="77">
        <f>+SUM(BN48,BL48,BP48,BR48,BT48,BV48)</f>
        <v>13</v>
      </c>
      <c r="BY48" s="80">
        <f>(IF(BX48=-1,0,(IF(BX48&lt;BX$4,0,IF(BX48&gt;BX$3,1,((-BX$4+BX48)/BX$5))))))*100</f>
        <v>26</v>
      </c>
      <c r="BZ48" s="78">
        <f>+BY48</f>
        <v>26</v>
      </c>
      <c r="CA48" s="115">
        <f>+ROUND(BY48,1)</f>
        <v>26</v>
      </c>
      <c r="CB48" s="72">
        <f>RANK(BZ48,BZ$13:BZ$224)</f>
        <v>162</v>
      </c>
      <c r="CC48" s="73">
        <v>56</v>
      </c>
      <c r="CD48" s="68">
        <f>(IF(CC48=-1,0,(IF(CC48&gt;CC$4,0,IF(CC48&lt;CC$3,1,((CC$4-CC48)/CC$5))))))*100</f>
        <v>11.666666666666666</v>
      </c>
      <c r="CE48" s="73">
        <v>483</v>
      </c>
      <c r="CF48" s="66">
        <f>(IF(CE48=-1,0,(IF(CE48&gt;CE$4,0,IF(CE48&lt;CE$3,1,((CE$4-CE48)/CE$5))))))*100</f>
        <v>32.921174652241113</v>
      </c>
      <c r="CG48" s="73">
        <v>73.337635437469402</v>
      </c>
      <c r="CH48" s="66">
        <f>(IF(CG48=-1,0,(IF(CG48&gt;CG$4,0,IF(CG48&lt;CG$3,1,((CG$4-CG48)/CG$5)^$CH$3)))))*100</f>
        <v>25.830925754160621</v>
      </c>
      <c r="CI48" s="73" t="s">
        <v>1975</v>
      </c>
      <c r="CJ48" s="78">
        <f>IF(CI48="NO VAT","No VAT",(IF(CI48="NO REFUND",0,(IF(CI48&gt;CI$5,0,IF(CI48&lt;CI$3,1,((CI$5-CI48)/CI$5))))))*100)</f>
        <v>0</v>
      </c>
      <c r="CK48" s="73" t="s">
        <v>1975</v>
      </c>
      <c r="CL48" s="68">
        <f>IF(CK48="NO VAT","No VAT",(IF(CK48="NO REFUND",0,(IF(CK48&gt;CK$4,0,IF(CK48&lt;CK$3,1,((CK$4-CK48)/CK$5))))))*100)</f>
        <v>0</v>
      </c>
      <c r="CM48" s="73">
        <v>66</v>
      </c>
      <c r="CN48" s="68">
        <f>IF(CM48="NO CIT","No CIT",IF(CM48&gt;CM$4,0,IF(CM48&lt;CM$3,1,((CM$4-CM48)/CM$5)))*100)</f>
        <v>0</v>
      </c>
      <c r="CO48" s="73">
        <v>25.428571428571399</v>
      </c>
      <c r="CP48" s="66">
        <f>IF(CO48="NO CIT","No CIT",IF(CO48&gt;CO$4,0,IF(CO48&lt;CO$3,1,((CO$5-CO48)/CO$5)))*100)</f>
        <v>20.535714285714381</v>
      </c>
      <c r="CQ48" s="157">
        <f>IF(OR(ISNUMBER(CJ48),ISNUMBER(CL48),ISNUMBER(CN48),ISNUMBER(CP48)),AVERAGE(CJ48,CL48,CN48,CP48),"")</f>
        <v>5.1339285714285952</v>
      </c>
      <c r="CR48" s="128">
        <f>AVERAGE(CD48,CF48,CH48,CQ48)</f>
        <v>18.888173911124248</v>
      </c>
      <c r="CS48" s="78">
        <f>+CR48</f>
        <v>18.888173911124248</v>
      </c>
      <c r="CT48" s="115">
        <f>ROUND(CR48,1)</f>
        <v>18.899999999999999</v>
      </c>
      <c r="CU48" s="69">
        <f>RANK(CS48,CS$13:CS$224)</f>
        <v>187</v>
      </c>
      <c r="CV48" s="73">
        <v>141.4</v>
      </c>
      <c r="CW48" s="68">
        <f>(IF(CV48=-1,0,(IF(CV48&gt;CV$4,0,IF(CV48&lt;CV$3,1,((CV$4-CV48)/CV$5))))))*100</f>
        <v>11.698113207547166</v>
      </c>
      <c r="CX48" s="73">
        <v>48</v>
      </c>
      <c r="CY48" s="68">
        <f>(IF(CX48=-1,0,(IF(CX48&gt;CX$4,0,IF(CX48&lt;CX$3,1,((CX$4-CX48)/CX$5))))))*100</f>
        <v>72.189349112426044</v>
      </c>
      <c r="CZ48" s="73">
        <v>280</v>
      </c>
      <c r="DA48" s="68">
        <f>(IF(CZ48=-1,0,(IF(CZ48&gt;CZ$4,0,IF(CZ48&lt;CZ$3,1,((CZ$4-CZ48)/CZ$5))))))*100</f>
        <v>73.584905660377359</v>
      </c>
      <c r="DB48" s="73">
        <v>60</v>
      </c>
      <c r="DC48" s="68">
        <f>(IF(DB48=-1,0,(IF(DB48&gt;DB$4,0,IF(DB48&lt;DB$3,1,((DB$4-DB48)/DB$5))))))*100</f>
        <v>85</v>
      </c>
      <c r="DD48" s="73">
        <v>121.71428571428601</v>
      </c>
      <c r="DE48" s="68">
        <f>(IF(DD48=-1,0,(IF(DD48&gt;DD$4,0,IF(DD48&lt;DD$3,1,((DD$4-DD48)/DD$5))))))*100</f>
        <v>56.733230926779207</v>
      </c>
      <c r="DF48" s="73">
        <v>120</v>
      </c>
      <c r="DG48" s="68">
        <f>(IF(DF48=-1,0,(IF(DF48&gt;DF$4,0,IF(DF48&lt;DF$3,1,((DF$4-DF48)/DF$5))))))*100</f>
        <v>50.2092050209205</v>
      </c>
      <c r="DH48" s="73">
        <v>709.28571428571399</v>
      </c>
      <c r="DI48" s="68">
        <f>(IF(DH48=-1,0,(IF(DH48&gt;DH$4,0,IF(DH48&lt;DH$3,1,((DH$4-DH48)/DH$5))))))*100</f>
        <v>40.892857142857167</v>
      </c>
      <c r="DJ48" s="73">
        <v>500</v>
      </c>
      <c r="DK48" s="66">
        <f>(IF(DJ48=-1,0,(IF(DJ48&gt;DJ$4,0,IF(DJ48&lt;DJ$3,1,((DJ$4-DJ48)/DJ$5))))))*100</f>
        <v>28.571428571428569</v>
      </c>
      <c r="DL48" s="78">
        <f>AVERAGE(CW48,CY48,DA48,DC48,DE48,DG48,DI48,DK48)</f>
        <v>52.359886205291993</v>
      </c>
      <c r="DM48" s="78">
        <f>+DL48</f>
        <v>52.359886205291993</v>
      </c>
      <c r="DN48" s="115">
        <f>ROUND(DL48,1)</f>
        <v>52.4</v>
      </c>
      <c r="DO48" s="69">
        <f>RANK(DM48,DM$13:DM$224)</f>
        <v>164</v>
      </c>
      <c r="DP48" s="67">
        <v>660</v>
      </c>
      <c r="DQ48" s="66">
        <f>(IF(DP48=-1,0,(IF(DP48&gt;DP$4,0,IF(DP48&lt;DP$3,1,((DP$4-DP48)/DP$5))))))*100</f>
        <v>55.737704918032783</v>
      </c>
      <c r="DR48" s="67">
        <v>82</v>
      </c>
      <c r="DS48" s="66">
        <f>(IF(DR48=-1,0,(IF(DR48&gt;DR$4,0,IF(DR48&lt;DR$3,1,((DR$4-DR48)/DR$5))))))*100</f>
        <v>7.8740157480314963</v>
      </c>
      <c r="DT48" s="67">
        <v>5.5</v>
      </c>
      <c r="DU48" s="66">
        <f>DT48/18*100</f>
        <v>30.555555555555557</v>
      </c>
      <c r="DV48" s="78">
        <f>AVERAGE(DU48,DQ48,DS48)</f>
        <v>31.389092073873275</v>
      </c>
      <c r="DW48" s="78">
        <f>+DV48</f>
        <v>31.389092073873275</v>
      </c>
      <c r="DX48" s="115">
        <f>ROUND(DV48,1)</f>
        <v>31.4</v>
      </c>
      <c r="DY48" s="69">
        <f>RANK(DW48,DW$13:DW$224)</f>
        <v>183</v>
      </c>
      <c r="DZ48" s="67">
        <v>0</v>
      </c>
      <c r="EA48" s="68">
        <f>(IF(DZ48=-1,0,(IF(DZ48&lt;DZ$4,0,IF(DZ48&gt;DZ$3,1,((-DZ$4+DZ48)/DZ$5))))))*100</f>
        <v>0</v>
      </c>
      <c r="EB48" s="67">
        <v>9</v>
      </c>
      <c r="EC48" s="66">
        <f>(IF(EB48=-1,0,(IF(EB48&lt;EB$4,0,IF(EB48&gt;EB$3,1,((-EB$4+EB48)/EB$5))))))*100</f>
        <v>56.25</v>
      </c>
      <c r="ED48" s="68">
        <f>AVERAGE(EA48,EC48)</f>
        <v>28.125</v>
      </c>
      <c r="EE48" s="78">
        <f>+ED48</f>
        <v>28.125</v>
      </c>
      <c r="EF48" s="115">
        <f>ROUND(ED48,1)</f>
        <v>28.1</v>
      </c>
      <c r="EG48" s="69">
        <f>RANK(EE48,EE$13:EE$224)</f>
        <v>155</v>
      </c>
      <c r="EH48" s="81"/>
      <c r="EI48" s="81"/>
      <c r="EJ48" s="81"/>
      <c r="EK48" s="83">
        <f>RANK(EN48,EN$13:EN$224)</f>
        <v>184</v>
      </c>
      <c r="EL48" s="134">
        <f>ROUND(EM48,1)</f>
        <v>35.6</v>
      </c>
      <c r="EM48" s="158">
        <f>AVERAGE(Q48,AC48,BA48,BH48,BY48,CR48,DL48,DV48,ED48,AO48)</f>
        <v>35.56584764583414</v>
      </c>
      <c r="EN48" s="139">
        <f>AVERAGE(Q48,AC48,BA48,BH48,BY48,CR48,DL48,DV48,ED48,AO48)</f>
        <v>35.56584764583414</v>
      </c>
      <c r="EO48" s="84"/>
      <c r="EP48" s="85"/>
      <c r="EQ48" s="46"/>
    </row>
    <row r="49" spans="1:149" ht="14.45" customHeight="1" x14ac:dyDescent="0.25">
      <c r="A49" s="64" t="s">
        <v>59</v>
      </c>
      <c r="B49" s="156" t="str">
        <f>INDEX('Economy Names'!$A$2:$H$213,'Economy Names'!L38,'Economy Names'!$K$1)</f>
        <v>Chad</v>
      </c>
      <c r="C49" s="65">
        <v>8</v>
      </c>
      <c r="D49" s="66">
        <f>(IF(C49=-1,0,(IF(C49&gt;C$4,0,IF(C49&lt;C$3,1,((C$4-C49)/C$5))))))*100</f>
        <v>58.82352941176471</v>
      </c>
      <c r="E49" s="65">
        <v>58</v>
      </c>
      <c r="F49" s="66">
        <f>(IF(E49=-1,0,(IF(E49&gt;E$4,0,IF(E49&lt;E$3,1,((E$4-E49)/E$5))))))*100</f>
        <v>42.211055276381906</v>
      </c>
      <c r="G49" s="67">
        <v>169.269027267854</v>
      </c>
      <c r="H49" s="66">
        <f>(IF(G49=-1,0,(IF(G49&gt;G$4,0,IF(G49&lt;G$3,1,((G$4-G49)/G$5))))))*100</f>
        <v>15.365486366073</v>
      </c>
      <c r="I49" s="65">
        <v>8</v>
      </c>
      <c r="J49" s="66">
        <f>(IF(I49=-1,0,(IF(I49&gt;I$4,0,IF(I49&lt;I$3,1,((I$4-I49)/I$5))))))*100</f>
        <v>58.82352941176471</v>
      </c>
      <c r="K49" s="65">
        <v>58</v>
      </c>
      <c r="L49" s="66">
        <f>(IF(K49=-1,0,(IF(K49&gt;K$4,0,IF(K49&lt;K$3,1,((K$4-K49)/K$5))))))*100</f>
        <v>42.211055276381906</v>
      </c>
      <c r="M49" s="67">
        <v>169.269027267854</v>
      </c>
      <c r="N49" s="68">
        <f>(IF(M49=-1,0,(IF(M49&gt;M$4,0,IF(M49&lt;M$3,1,((M$4-M49)/M$5))))))*100</f>
        <v>15.365486366073</v>
      </c>
      <c r="O49" s="67">
        <v>25.284075175003402</v>
      </c>
      <c r="P49" s="66">
        <f>(IF(O49=-1,0,(IF(O49&gt;O$4,0,IF(O49&lt;O$3,1,((O$4-O49)/O$5))))))*100</f>
        <v>93.678981206249148</v>
      </c>
      <c r="Q49" s="68">
        <f>25%*P49+12.5%*D49+12.5%*F49+12.5%*H49+12.5%*J49+12.5%*L49+12.5%*N49</f>
        <v>52.519763065117189</v>
      </c>
      <c r="R49" s="78">
        <f>+Q49</f>
        <v>52.519763065117189</v>
      </c>
      <c r="S49" s="115">
        <f>+ROUND(Q49,1)</f>
        <v>52.5</v>
      </c>
      <c r="T49" s="69">
        <f>RANK(R49,R$13:R$224)</f>
        <v>186</v>
      </c>
      <c r="U49" s="70">
        <v>14</v>
      </c>
      <c r="V49" s="66">
        <f>(IF(U49=-1,0,(IF(U49&gt;U$4,0,IF(U49&lt;U$3,1,((U$4-U49)/U$5))))))*100</f>
        <v>64</v>
      </c>
      <c r="W49" s="70">
        <v>226</v>
      </c>
      <c r="X49" s="66">
        <f>(IF(W49=-1,0,(IF(W49&gt;W$4,0,IF(W49&lt;W$3,1,((W$4-W49)/W$5))))))*100</f>
        <v>42.363112391930834</v>
      </c>
      <c r="Y49" s="71">
        <v>18.815617211626702</v>
      </c>
      <c r="Z49" s="68">
        <f>(IF(Y49=-1,0,(IF(Y49&gt;Y$4,0,IF(Y49&lt;Y$3,1,((Y$4-Y49)/Y$5))))))*100</f>
        <v>5.9219139418664923</v>
      </c>
      <c r="AA49" s="71">
        <v>11.5</v>
      </c>
      <c r="AB49" s="66">
        <f>IF(AA49="No Practice", 0, AA49/15*100)</f>
        <v>76.666666666666671</v>
      </c>
      <c r="AC49" s="68">
        <f>AVERAGE(V49,X49,Z49,AB49)</f>
        <v>47.237923250115998</v>
      </c>
      <c r="AD49" s="68">
        <f>+AC49</f>
        <v>47.237923250115998</v>
      </c>
      <c r="AE49" s="115">
        <f>+ROUND(AC49,1)</f>
        <v>47.2</v>
      </c>
      <c r="AF49" s="72">
        <f>RANK(AD49,AD$13:AD$224)</f>
        <v>174</v>
      </c>
      <c r="AG49" s="70">
        <v>6</v>
      </c>
      <c r="AH49" s="66">
        <f>(IF(AG49=-1,0,(IF(AG49&gt;AG$4,0,IF(AG49&lt;AG$3,1,((AG$4-AG49)/AG$5))))))*100</f>
        <v>50</v>
      </c>
      <c r="AI49" s="70">
        <v>67</v>
      </c>
      <c r="AJ49" s="66">
        <f>(IF(AI49=-1,0,(IF(AI49&gt;AI$4,0,IF(AI49&lt;AI$3,1,((AI$4-AI49)/AI$5))))))*100</f>
        <v>78.695652173913047</v>
      </c>
      <c r="AK49" s="71">
        <v>9628.6070128814899</v>
      </c>
      <c r="AL49" s="66">
        <f>(IF(AK49=-1,0,(IF(AK49&gt;AK$4,0,IF(AK49&lt;AK$3,1,((AK$4-AK49)/AK$5))))))*100</f>
        <v>0</v>
      </c>
      <c r="AM49" s="70">
        <v>0</v>
      </c>
      <c r="AN49" s="66">
        <f>+IF(AM49="No Practice",0,AM49/8)*100</f>
        <v>0</v>
      </c>
      <c r="AO49" s="74">
        <f>AVERAGE(AH49,AJ49,AL49,AN49)</f>
        <v>32.173913043478265</v>
      </c>
      <c r="AP49" s="68">
        <f>+AO49</f>
        <v>32.173913043478265</v>
      </c>
      <c r="AQ49" s="115">
        <f>+ROUND(AO49,1)</f>
        <v>32.200000000000003</v>
      </c>
      <c r="AR49" s="69">
        <f>RANK(AP49,AP$13:AP$224)</f>
        <v>180</v>
      </c>
      <c r="AS49" s="75">
        <v>6</v>
      </c>
      <c r="AT49" s="66">
        <f>(IF(AS49=-1,0,(IF(AS49&gt;AS$4,0,IF(AS49&lt;AS$3,1,((AS$4-AS49)/AS$5))))))*100</f>
        <v>58.333333333333336</v>
      </c>
      <c r="AU49" s="75">
        <v>29</v>
      </c>
      <c r="AV49" s="66">
        <f>(IF(AU49=-1,0,(IF(AU49&gt;AU$4,0,IF(AU49&lt;AU$3,1,((AU$4-AU49)/AU$5))))))*100</f>
        <v>86.602870813397132</v>
      </c>
      <c r="AW49" s="75">
        <v>8.0934077654917704</v>
      </c>
      <c r="AX49" s="68">
        <f>(IF(AW49=-1,0,(IF(AW49&gt;AW$4,0,IF(AW49&lt;AW$3,1,((AW$4-AW49)/AW$5))))))*100</f>
        <v>46.043948230054866</v>
      </c>
      <c r="AY49" s="75">
        <v>8.5</v>
      </c>
      <c r="AZ49" s="66">
        <f>+IF(AY49="No Practice",0,AY49/30)*100</f>
        <v>28.333333333333332</v>
      </c>
      <c r="BA49" s="76">
        <f>AVERAGE(AT49,AV49,AX49,AZ49)</f>
        <v>54.828371427529667</v>
      </c>
      <c r="BB49" s="68">
        <f>+BA49</f>
        <v>54.828371427529667</v>
      </c>
      <c r="BC49" s="115">
        <f>+ROUND(BA49,1)</f>
        <v>54.8</v>
      </c>
      <c r="BD49" s="69">
        <f>RANK(BB49,BB$13:BB$224)</f>
        <v>131</v>
      </c>
      <c r="BE49" s="73">
        <v>0</v>
      </c>
      <c r="BF49" s="73">
        <v>6</v>
      </c>
      <c r="BG49" s="77">
        <f>+SUM(BE49,BF49)</f>
        <v>6</v>
      </c>
      <c r="BH49" s="76">
        <f>(IF(BG49=-1,0,(IF(BG49&lt;BG$4,0,IF(BG49&gt;BG$3,1,((-BG$4+BG49)/BG$5))))))*100</f>
        <v>30</v>
      </c>
      <c r="BI49" s="119">
        <f>+BH49</f>
        <v>30</v>
      </c>
      <c r="BJ49" s="115">
        <f>ROUND(BH49,1)</f>
        <v>30</v>
      </c>
      <c r="BK49" s="69">
        <f>RANK(BI49,BI$13:BI$224)</f>
        <v>152</v>
      </c>
      <c r="BL49" s="73">
        <v>7</v>
      </c>
      <c r="BM49" s="68">
        <f>(IF(BL49=-1,0,(IF(BL49&lt;BL$4,0,IF(BL49&gt;BL$3,1,((-BL$4+BL49)/BL$5))))))*100</f>
        <v>70</v>
      </c>
      <c r="BN49" s="73">
        <v>1</v>
      </c>
      <c r="BO49" s="68">
        <f>(IF(BN49=-1,0,(IF(BN49&lt;BN$4,0,IF(BN49&gt;BN$3,1,((-BN$4+BN49)/BN$5))))))*100</f>
        <v>10</v>
      </c>
      <c r="BP49" s="73">
        <v>4</v>
      </c>
      <c r="BQ49" s="68">
        <f>(IF(BP49=-1,0,(IF(BP49&lt;BP$4,0,IF(BP49&gt;BP$3,1,((-BP$4+BP49)/BP$5))))))*100</f>
        <v>40</v>
      </c>
      <c r="BR49" s="73">
        <v>0</v>
      </c>
      <c r="BS49" s="78">
        <f>(IF(BR49=-1,0,(IF(BR49&lt;BR$4,0,IF(BR49&gt;BR$3,1,((-BR$4+BR49)/BR$5))))))*100</f>
        <v>0</v>
      </c>
      <c r="BT49" s="73">
        <v>0</v>
      </c>
      <c r="BU49" s="68">
        <f>(IF(BT49=-1,0,(IF(BT49&lt;BT$4,0,IF(BT49&gt;BT$3,1,((-BT$4+BT49)/BT$5))))))*100</f>
        <v>0</v>
      </c>
      <c r="BV49" s="73">
        <v>0</v>
      </c>
      <c r="BW49" s="66">
        <f>(IF(BV49=-1,0,(IF(BV49&lt;BV$4,0,IF(BV49&gt;BV$3,1,((-BV$4+BV49)/BV$5))))))*100</f>
        <v>0</v>
      </c>
      <c r="BX49" s="77">
        <f>+SUM(BN49,BL49,BP49,BR49,BT49,BV49)</f>
        <v>12</v>
      </c>
      <c r="BY49" s="80">
        <f>(IF(BX49=-1,0,(IF(BX49&lt;BX$4,0,IF(BX49&gt;BX$3,1,((-BX$4+BX49)/BX$5))))))*100</f>
        <v>24</v>
      </c>
      <c r="BZ49" s="78">
        <f>+BY49</f>
        <v>24</v>
      </c>
      <c r="CA49" s="115">
        <f>+ROUND(BY49,1)</f>
        <v>24</v>
      </c>
      <c r="CB49" s="72">
        <f>RANK(BZ49,BZ$13:BZ$224)</f>
        <v>170</v>
      </c>
      <c r="CC49" s="73">
        <v>54</v>
      </c>
      <c r="CD49" s="68">
        <f>(IF(CC49=-1,0,(IF(CC49&gt;CC$4,0,IF(CC49&lt;CC$3,1,((CC$4-CC49)/CC$5))))))*100</f>
        <v>15</v>
      </c>
      <c r="CE49" s="73">
        <v>834</v>
      </c>
      <c r="CF49" s="66">
        <f>(IF(CE49=-1,0,(IF(CE49&gt;CE$4,0,IF(CE49&lt;CE$3,1,((CE$4-CE49)/CE$5))))))*100</f>
        <v>0</v>
      </c>
      <c r="CG49" s="73">
        <v>63.479370160555597</v>
      </c>
      <c r="CH49" s="66">
        <f>(IF(CG49=-1,0,(IF(CG49&gt;CG$4,0,IF(CG49&lt;CG$3,1,((CG$4-CG49)/CG$5)^$CH$3)))))*100</f>
        <v>43.612371030234044</v>
      </c>
      <c r="CI49" s="73" t="s">
        <v>1975</v>
      </c>
      <c r="CJ49" s="78">
        <f>IF(CI49="NO VAT","No VAT",(IF(CI49="NO REFUND",0,(IF(CI49&gt;CI$5,0,IF(CI49&lt;CI$3,1,((CI$5-CI49)/CI$5))))))*100)</f>
        <v>0</v>
      </c>
      <c r="CK49" s="73" t="s">
        <v>1975</v>
      </c>
      <c r="CL49" s="68">
        <f>IF(CK49="NO VAT","No VAT",(IF(CK49="NO REFUND",0,(IF(CK49&gt;CK$4,0,IF(CK49&lt;CK$3,1,((CK$4-CK49)/CK$5))))))*100)</f>
        <v>0</v>
      </c>
      <c r="CM49" s="73">
        <v>46</v>
      </c>
      <c r="CN49" s="68">
        <f>IF(CM49="NO CIT","No CIT",IF(CM49&gt;CM$4,0,IF(CM49&lt;CM$3,1,((CM$4-CM49)/CM$5)))*100)</f>
        <v>18.348623853211009</v>
      </c>
      <c r="CO49" s="73">
        <v>21.1428571428571</v>
      </c>
      <c r="CP49" s="66">
        <f>IF(CO49="NO CIT","No CIT",IF(CO49&gt;CO$4,0,IF(CO49&lt;CO$3,1,((CO$5-CO49)/CO$5)))*100)</f>
        <v>33.928571428571566</v>
      </c>
      <c r="CQ49" s="157">
        <f>IF(OR(ISNUMBER(CJ49),ISNUMBER(CL49),ISNUMBER(CN49),ISNUMBER(CP49)),AVERAGE(CJ49,CL49,CN49,CP49),"")</f>
        <v>13.069298820445644</v>
      </c>
      <c r="CR49" s="128">
        <f>AVERAGE(CD49,CF49,CH49,CQ49)</f>
        <v>17.920417462669921</v>
      </c>
      <c r="CS49" s="78">
        <f>+CR49</f>
        <v>17.920417462669921</v>
      </c>
      <c r="CT49" s="115">
        <f>ROUND(CR49,1)</f>
        <v>17.899999999999999</v>
      </c>
      <c r="CU49" s="69">
        <f>RANK(CS49,CS$13:CS$224)</f>
        <v>188</v>
      </c>
      <c r="CV49" s="73">
        <v>106</v>
      </c>
      <c r="CW49" s="68">
        <f>(IF(CV49=-1,0,(IF(CV49&gt;CV$4,0,IF(CV49&lt;CV$3,1,((CV$4-CV49)/CV$5))))))*100</f>
        <v>33.962264150943398</v>
      </c>
      <c r="CX49" s="73">
        <v>87</v>
      </c>
      <c r="CY49" s="68">
        <f>(IF(CX49=-1,0,(IF(CX49&gt;CX$4,0,IF(CX49&lt;CX$3,1,((CX$4-CX49)/CX$5))))))*100</f>
        <v>49.112426035502956</v>
      </c>
      <c r="CZ49" s="73">
        <v>319</v>
      </c>
      <c r="DA49" s="68">
        <f>(IF(CZ49=-1,0,(IF(CZ49&gt;CZ$4,0,IF(CZ49&lt;CZ$3,1,((CZ$4-CZ49)/CZ$5))))))*100</f>
        <v>69.905660377358487</v>
      </c>
      <c r="DB49" s="73">
        <v>187.5</v>
      </c>
      <c r="DC49" s="68">
        <f>(IF(DB49=-1,0,(IF(DB49&gt;DB$4,0,IF(DB49&lt;DB$3,1,((DB$4-DB49)/DB$5))))))*100</f>
        <v>53.125</v>
      </c>
      <c r="DD49" s="73">
        <v>242</v>
      </c>
      <c r="DE49" s="68">
        <f>(IF(DD49=-1,0,(IF(DD49&gt;DD$4,0,IF(DD49&lt;DD$3,1,((DD$4-DD49)/DD$5))))))*100</f>
        <v>13.620071684587815</v>
      </c>
      <c r="DF49" s="73">
        <v>172</v>
      </c>
      <c r="DG49" s="68">
        <f>(IF(DF49=-1,0,(IF(DF49&gt;DF$4,0,IF(DF49&lt;DF$3,1,((DF$4-DF49)/DF$5))))))*100</f>
        <v>28.451882845188287</v>
      </c>
      <c r="DH49" s="73">
        <v>965</v>
      </c>
      <c r="DI49" s="68">
        <f>(IF(DH49=-1,0,(IF(DH49&gt;DH$4,0,IF(DH49&lt;DH$3,1,((DH$4-DH49)/DH$5))))))*100</f>
        <v>19.583333333333332</v>
      </c>
      <c r="DJ49" s="73">
        <v>500</v>
      </c>
      <c r="DK49" s="66">
        <f>(IF(DJ49=-1,0,(IF(DJ49&gt;DJ$4,0,IF(DJ49&lt;DJ$3,1,((DJ$4-DJ49)/DJ$5))))))*100</f>
        <v>28.571428571428569</v>
      </c>
      <c r="DL49" s="78">
        <f>AVERAGE(CW49,CY49,DA49,DC49,DE49,DG49,DI49,DK49)</f>
        <v>37.041508374792855</v>
      </c>
      <c r="DM49" s="78">
        <f>+DL49</f>
        <v>37.041508374792855</v>
      </c>
      <c r="DN49" s="115">
        <f>ROUND(DL49,1)</f>
        <v>37</v>
      </c>
      <c r="DO49" s="69">
        <f>RANK(DM49,DM$13:DM$224)</f>
        <v>173</v>
      </c>
      <c r="DP49" s="67">
        <v>743</v>
      </c>
      <c r="DQ49" s="66">
        <f>(IF(DP49=-1,0,(IF(DP49&gt;DP$4,0,IF(DP49&lt;DP$3,1,((DP$4-DP49)/DP$5))))))*100</f>
        <v>48.934426229508198</v>
      </c>
      <c r="DR49" s="67">
        <v>45.7</v>
      </c>
      <c r="DS49" s="66">
        <f>(IF(DR49=-1,0,(IF(DR49&gt;DR$4,0,IF(DR49&lt;DR$3,1,((DR$4-DR49)/DR$5))))))*100</f>
        <v>48.706411698537678</v>
      </c>
      <c r="DT49" s="67">
        <v>7</v>
      </c>
      <c r="DU49" s="66">
        <f>DT49/18*100</f>
        <v>38.888888888888893</v>
      </c>
      <c r="DV49" s="78">
        <f>AVERAGE(DU49,DQ49,DS49)</f>
        <v>45.509908938978263</v>
      </c>
      <c r="DW49" s="78">
        <f>+DV49</f>
        <v>45.509908938978263</v>
      </c>
      <c r="DX49" s="115">
        <f>ROUND(DV49,1)</f>
        <v>45.5</v>
      </c>
      <c r="DY49" s="69">
        <f>RANK(DW49,DW$13:DW$224)</f>
        <v>153</v>
      </c>
      <c r="DZ49" s="67">
        <v>0</v>
      </c>
      <c r="EA49" s="68">
        <f>(IF(DZ49=-1,0,(IF(DZ49&lt;DZ$4,0,IF(DZ49&gt;DZ$3,1,((-DZ$4+DZ49)/DZ$5))))))*100</f>
        <v>0</v>
      </c>
      <c r="EB49" s="67">
        <v>9</v>
      </c>
      <c r="EC49" s="66">
        <f>(IF(EB49=-1,0,(IF(EB49&lt;EB$4,0,IF(EB49&gt;EB$3,1,((-EB$4+EB49)/EB$5))))))*100</f>
        <v>56.25</v>
      </c>
      <c r="ED49" s="68">
        <f>AVERAGE(EA49,EC49)</f>
        <v>28.125</v>
      </c>
      <c r="EE49" s="78">
        <f>+ED49</f>
        <v>28.125</v>
      </c>
      <c r="EF49" s="115">
        <f>ROUND(ED49,1)</f>
        <v>28.1</v>
      </c>
      <c r="EG49" s="69">
        <f>RANK(EE49,EE$13:EE$224)</f>
        <v>155</v>
      </c>
      <c r="EH49" s="81"/>
      <c r="EI49" s="81"/>
      <c r="EJ49" s="81"/>
      <c r="EK49" s="83">
        <f>RANK(EN49,EN$13:EN$224)</f>
        <v>182</v>
      </c>
      <c r="EL49" s="134">
        <f>ROUND(EM49,1)</f>
        <v>36.9</v>
      </c>
      <c r="EM49" s="158">
        <f>AVERAGE(Q49,AC49,BA49,BH49,BY49,CR49,DL49,DV49,ED49,AO49)</f>
        <v>36.93568055626821</v>
      </c>
      <c r="EN49" s="139">
        <f>AVERAGE(Q49,AC49,BA49,BH49,BY49,CR49,DL49,DV49,ED49,AO49)</f>
        <v>36.93568055626821</v>
      </c>
      <c r="EO49" s="84"/>
      <c r="EP49" s="85"/>
      <c r="EQ49" s="46"/>
    </row>
    <row r="50" spans="1:149" ht="14.45" customHeight="1" x14ac:dyDescent="0.25">
      <c r="A50" s="64" t="s">
        <v>60</v>
      </c>
      <c r="B50" s="156" t="str">
        <f>INDEX('Economy Names'!$A$2:$H$213,'Economy Names'!L39,'Economy Names'!$K$1)</f>
        <v>Chile</v>
      </c>
      <c r="C50" s="65">
        <v>6</v>
      </c>
      <c r="D50" s="66">
        <f>(IF(C50=-1,0,(IF(C50&gt;C$4,0,IF(C50&lt;C$3,1,((C$4-C50)/C$5))))))*100</f>
        <v>70.588235294117652</v>
      </c>
      <c r="E50" s="65">
        <v>4</v>
      </c>
      <c r="F50" s="66">
        <f>(IF(E50=-1,0,(IF(E50&gt;E$4,0,IF(E50&lt;E$3,1,((E$4-E50)/E$5))))))*100</f>
        <v>96.482412060301499</v>
      </c>
      <c r="G50" s="67">
        <v>2.7215302008521398</v>
      </c>
      <c r="H50" s="66">
        <f>(IF(G50=-1,0,(IF(G50&gt;G$4,0,IF(G50&lt;G$3,1,((G$4-G50)/G$5))))))*100</f>
        <v>98.639234899573935</v>
      </c>
      <c r="I50" s="65">
        <v>6</v>
      </c>
      <c r="J50" s="66">
        <f>(IF(I50=-1,0,(IF(I50&gt;I$4,0,IF(I50&lt;I$3,1,((I$4-I50)/I$5))))))*100</f>
        <v>70.588235294117652</v>
      </c>
      <c r="K50" s="65">
        <v>4</v>
      </c>
      <c r="L50" s="66">
        <f>(IF(K50=-1,0,(IF(K50&gt;K$4,0,IF(K50&lt;K$3,1,((K$4-K50)/K$5))))))*100</f>
        <v>96.482412060301499</v>
      </c>
      <c r="M50" s="67">
        <v>2.7215302008521398</v>
      </c>
      <c r="N50" s="68">
        <f>(IF(M50=-1,0,(IF(M50&gt;M$4,0,IF(M50&lt;M$3,1,((M$4-M50)/M$5))))))*100</f>
        <v>98.639234899573935</v>
      </c>
      <c r="O50" s="67">
        <v>0</v>
      </c>
      <c r="P50" s="66">
        <f>(IF(O50=-1,0,(IF(O50&gt;O$4,0,IF(O50&lt;O$3,1,((O$4-O50)/O$5))))))*100</f>
        <v>100</v>
      </c>
      <c r="Q50" s="68">
        <f>25%*P50+12.5%*D50+12.5%*F50+12.5%*H50+12.5%*J50+12.5%*L50+12.5%*N50</f>
        <v>91.427470563498275</v>
      </c>
      <c r="R50" s="78">
        <f>+Q50</f>
        <v>91.427470563498275</v>
      </c>
      <c r="S50" s="115">
        <f>+ROUND(Q50,1)</f>
        <v>91.4</v>
      </c>
      <c r="T50" s="69">
        <f>RANK(R50,R$13:R$224)</f>
        <v>57</v>
      </c>
      <c r="U50" s="70">
        <v>12</v>
      </c>
      <c r="V50" s="66">
        <f>(IF(U50=-1,0,(IF(U50&gt;U$4,0,IF(U50&lt;U$3,1,((U$4-U50)/U$5))))))*100</f>
        <v>72</v>
      </c>
      <c r="W50" s="70">
        <v>195</v>
      </c>
      <c r="X50" s="66">
        <f>(IF(W50=-1,0,(IF(W50&gt;W$4,0,IF(W50&lt;W$3,1,((W$4-W50)/W$5))))))*100</f>
        <v>51.296829971181559</v>
      </c>
      <c r="Y50" s="71">
        <v>1.2447659912564399</v>
      </c>
      <c r="Z50" s="68">
        <f>(IF(Y50=-1,0,(IF(Y50&gt;Y$4,0,IF(Y50&lt;Y$3,1,((Y$4-Y50)/Y$5))))))*100</f>
        <v>93.776170043717798</v>
      </c>
      <c r="AA50" s="70">
        <v>13</v>
      </c>
      <c r="AB50" s="66">
        <f>IF(AA50="No Practice", 0, AA50/15*100)</f>
        <v>86.666666666666671</v>
      </c>
      <c r="AC50" s="68">
        <f>AVERAGE(V50,X50,Z50,AB50)</f>
        <v>75.934916670391502</v>
      </c>
      <c r="AD50" s="68">
        <f>+AC50</f>
        <v>75.934916670391502</v>
      </c>
      <c r="AE50" s="115">
        <f>+ROUND(AC50,1)</f>
        <v>75.900000000000006</v>
      </c>
      <c r="AF50" s="72">
        <f>RANK(AD50,AD$13:AD$224)</f>
        <v>41</v>
      </c>
      <c r="AG50" s="70">
        <v>5</v>
      </c>
      <c r="AH50" s="66">
        <f>(IF(AG50=-1,0,(IF(AG50&gt;AG$4,0,IF(AG50&lt;AG$3,1,((AG$4-AG50)/AG$5))))))*100</f>
        <v>66.666666666666657</v>
      </c>
      <c r="AI50" s="70">
        <v>43</v>
      </c>
      <c r="AJ50" s="66">
        <f>(IF(AI50=-1,0,(IF(AI50&gt;AI$4,0,IF(AI50&lt;AI$3,1,((AI$4-AI50)/AI$5))))))*100</f>
        <v>89.130434782608688</v>
      </c>
      <c r="AK50" s="71">
        <v>49.264805341071998</v>
      </c>
      <c r="AL50" s="66">
        <f>(IF(AK50=-1,0,(IF(AK50&gt;AK$4,0,IF(AK50&lt;AK$3,1,((AK$4-AK50)/AK$5))))))*100</f>
        <v>99.391792526653433</v>
      </c>
      <c r="AM50" s="70">
        <v>7</v>
      </c>
      <c r="AN50" s="66">
        <f>+IF(AM50="No Practice",0,AM50/8)*100</f>
        <v>87.5</v>
      </c>
      <c r="AO50" s="74">
        <f>AVERAGE(AH50,AJ50,AL50,AN50)</f>
        <v>85.672223493982187</v>
      </c>
      <c r="AP50" s="68">
        <f>+AO50</f>
        <v>85.672223493982187</v>
      </c>
      <c r="AQ50" s="115">
        <f>+ROUND(AO50,1)</f>
        <v>85.7</v>
      </c>
      <c r="AR50" s="69">
        <f>RANK(AP50,AP$13:AP$224)</f>
        <v>39</v>
      </c>
      <c r="AS50" s="75">
        <v>6</v>
      </c>
      <c r="AT50" s="66">
        <f>(IF(AS50=-1,0,(IF(AS50&gt;AS$4,0,IF(AS50&lt;AS$3,1,((AS$4-AS50)/AS$5))))))*100</f>
        <v>58.333333333333336</v>
      </c>
      <c r="AU50" s="75">
        <v>28.5</v>
      </c>
      <c r="AV50" s="66">
        <f>(IF(AU50=-1,0,(IF(AU50&gt;AU$4,0,IF(AU50&lt;AU$3,1,((AU$4-AU50)/AU$5))))))*100</f>
        <v>86.842105263157904</v>
      </c>
      <c r="AW50" s="75">
        <v>1.0891089492274999</v>
      </c>
      <c r="AX50" s="68">
        <f>(IF(AW50=-1,0,(IF(AW50&gt;AW$4,0,IF(AW50&lt;AW$3,1,((AW$4-AW50)/AW$5))))))*100</f>
        <v>92.739273671816676</v>
      </c>
      <c r="AY50" s="75">
        <v>14</v>
      </c>
      <c r="AZ50" s="66">
        <f>+IF(AY50="No Practice",0,AY50/30)*100</f>
        <v>46.666666666666664</v>
      </c>
      <c r="BA50" s="76">
        <f>AVERAGE(AT50,AV50,AX50,AZ50)</f>
        <v>71.145344733743642</v>
      </c>
      <c r="BB50" s="68">
        <f>+BA50</f>
        <v>71.145344733743642</v>
      </c>
      <c r="BC50" s="115">
        <f>+ROUND(BA50,1)</f>
        <v>71.099999999999994</v>
      </c>
      <c r="BD50" s="69">
        <f>RANK(BB50,BB$13:BB$224)</f>
        <v>63</v>
      </c>
      <c r="BE50" s="73">
        <v>7</v>
      </c>
      <c r="BF50" s="73">
        <v>4</v>
      </c>
      <c r="BG50" s="77">
        <f>+SUM(BE50,BF50)</f>
        <v>11</v>
      </c>
      <c r="BH50" s="76">
        <f>(IF(BG50=-1,0,(IF(BG50&lt;BG$4,0,IF(BG50&gt;BG$3,1,((-BG$4+BG50)/BG$5))))))*100</f>
        <v>55.000000000000007</v>
      </c>
      <c r="BI50" s="119">
        <f>+BH50</f>
        <v>55.000000000000007</v>
      </c>
      <c r="BJ50" s="115">
        <f>ROUND(BH50,1)</f>
        <v>55</v>
      </c>
      <c r="BK50" s="69">
        <f>RANK(BI50,BI$13:BI$224)</f>
        <v>94</v>
      </c>
      <c r="BL50" s="73">
        <v>8</v>
      </c>
      <c r="BM50" s="68">
        <f>(IF(BL50=-1,0,(IF(BL50&lt;BL$4,0,IF(BL50&gt;BL$3,1,((-BL$4+BL50)/BL$5))))))*100</f>
        <v>80</v>
      </c>
      <c r="BN50" s="73">
        <v>6</v>
      </c>
      <c r="BO50" s="68">
        <f>(IF(BN50=-1,0,(IF(BN50&lt;BN$4,0,IF(BN50&gt;BN$3,1,((-BN$4+BN50)/BN$5))))))*100</f>
        <v>60</v>
      </c>
      <c r="BP50" s="73">
        <v>7</v>
      </c>
      <c r="BQ50" s="68">
        <f>(IF(BP50=-1,0,(IF(BP50&lt;BP$4,0,IF(BP50&gt;BP$3,1,((-BP$4+BP50)/BP$5))))))*100</f>
        <v>70</v>
      </c>
      <c r="BR50" s="73">
        <v>6</v>
      </c>
      <c r="BS50" s="78">
        <f>(IF(BR50=-1,0,(IF(BR50&lt;BR$4,0,IF(BR50&gt;BR$3,1,((-BR$4+BR50)/BR$5))))))*100</f>
        <v>100</v>
      </c>
      <c r="BT50" s="73">
        <v>4</v>
      </c>
      <c r="BU50" s="68">
        <f>(IF(BT50=-1,0,(IF(BT50&lt;BT$4,0,IF(BT50&gt;BT$3,1,((-BT$4+BT50)/BT$5))))))*100</f>
        <v>57.142857142857139</v>
      </c>
      <c r="BV50" s="73">
        <v>2</v>
      </c>
      <c r="BW50" s="66">
        <f>(IF(BV50=-1,0,(IF(BV50&lt;BV$4,0,IF(BV50&gt;BV$3,1,((-BV$4+BV50)/BV$5))))))*100</f>
        <v>28.571428571428569</v>
      </c>
      <c r="BX50" s="77">
        <f>+SUM(BN50,BL50,BP50,BR50,BT50,BV50)</f>
        <v>33</v>
      </c>
      <c r="BY50" s="80">
        <f>(IF(BX50=-1,0,(IF(BX50&lt;BX$4,0,IF(BX50&gt;BX$3,1,((-BX$4+BX50)/BX$5))))))*100</f>
        <v>66</v>
      </c>
      <c r="BZ50" s="78">
        <f>+BY50</f>
        <v>66</v>
      </c>
      <c r="CA50" s="115">
        <f>+ROUND(BY50,1)</f>
        <v>66</v>
      </c>
      <c r="CB50" s="72">
        <f>RANK(BZ50,BZ$13:BZ$224)</f>
        <v>51</v>
      </c>
      <c r="CC50" s="73">
        <v>7</v>
      </c>
      <c r="CD50" s="68">
        <f>(IF(CC50=-1,0,(IF(CC50&gt;CC$4,0,IF(CC50&lt;CC$3,1,((CC$4-CC50)/CC$5))))))*100</f>
        <v>93.333333333333329</v>
      </c>
      <c r="CE50" s="73">
        <v>296</v>
      </c>
      <c r="CF50" s="66">
        <f>(IF(CE50=-1,0,(IF(CE50&gt;CE$4,0,IF(CE50&lt;CE$3,1,((CE$4-CE50)/CE$5))))))*100</f>
        <v>61.823802163833072</v>
      </c>
      <c r="CG50" s="73">
        <v>34.003349194694799</v>
      </c>
      <c r="CH50" s="66">
        <f>(IF(CG50=-1,0,(IF(CG50&gt;CG$4,0,IF(CG50&lt;CG$3,1,((CG$4-CG50)/CG$5)^$CH$3)))))*100</f>
        <v>88.922134520121375</v>
      </c>
      <c r="CI50" s="73">
        <v>26</v>
      </c>
      <c r="CJ50" s="78">
        <f>IF(CI50="NO VAT","No VAT",(IF(CI50="NO REFUND",0,(IF(CI50&gt;CI$5,0,IF(CI50&lt;CI$3,1,((CI$5-CI50)/CI$5))))))*100)</f>
        <v>48</v>
      </c>
      <c r="CK50" s="73">
        <v>37.738095238095198</v>
      </c>
      <c r="CL50" s="68">
        <f>IF(CK50="NO VAT","No VAT",(IF(CK50="NO REFUND",0,(IF(CK50&gt;CK$4,0,IF(CK50&lt;CK$3,1,((CK$4-CK50)/CK$5))))))*100)</f>
        <v>33.32414046699769</v>
      </c>
      <c r="CM50" s="73">
        <v>30.5</v>
      </c>
      <c r="CN50" s="68">
        <f>IF(CM50="NO CIT","No CIT",IF(CM50&gt;CM$4,0,IF(CM50&lt;CM$3,1,((CM$4-CM50)/CM$5)))*100)</f>
        <v>46.788990825688074</v>
      </c>
      <c r="CO50" s="73">
        <v>0</v>
      </c>
      <c r="CP50" s="66">
        <f>IF(CO50="NO CIT","No CIT",IF(CO50&gt;CO$4,0,IF(CO50&lt;CO$3,1,((CO$5-CO50)/CO$5)))*100)</f>
        <v>100</v>
      </c>
      <c r="CQ50" s="157">
        <f>IF(OR(ISNUMBER(CJ50),ISNUMBER(CL50),ISNUMBER(CN50),ISNUMBER(CP50)),AVERAGE(CJ50,CL50,CN50,CP50),"")</f>
        <v>57.028282823171438</v>
      </c>
      <c r="CR50" s="128">
        <f>AVERAGE(CD50,CF50,CH50,CQ50)</f>
        <v>75.276888210114805</v>
      </c>
      <c r="CS50" s="78">
        <f>+CR50</f>
        <v>75.276888210114805</v>
      </c>
      <c r="CT50" s="115">
        <f>ROUND(CR50,1)</f>
        <v>75.3</v>
      </c>
      <c r="CU50" s="69">
        <f>RANK(CS50,CS$13:CS$224)</f>
        <v>86</v>
      </c>
      <c r="CV50" s="73">
        <v>60</v>
      </c>
      <c r="CW50" s="68">
        <f>(IF(CV50=-1,0,(IF(CV50&gt;CV$4,0,IF(CV50&lt;CV$3,1,((CV$4-CV50)/CV$5))))))*100</f>
        <v>62.893081761006286</v>
      </c>
      <c r="CX50" s="73">
        <v>24</v>
      </c>
      <c r="CY50" s="68">
        <f>(IF(CX50=-1,0,(IF(CX50&gt;CX$4,0,IF(CX50&lt;CX$3,1,((CX$4-CX50)/CX$5))))))*100</f>
        <v>86.390532544378701</v>
      </c>
      <c r="CZ50" s="73">
        <v>290</v>
      </c>
      <c r="DA50" s="68">
        <f>(IF(CZ50=-1,0,(IF(CZ50&gt;CZ$4,0,IF(CZ50&lt;CZ$3,1,((CZ$4-CZ50)/CZ$5))))))*100</f>
        <v>72.641509433962256</v>
      </c>
      <c r="DB50" s="73">
        <v>50</v>
      </c>
      <c r="DC50" s="68">
        <f>(IF(DB50=-1,0,(IF(DB50&gt;DB$4,0,IF(DB50&lt;DB$3,1,((DB$4-DB50)/DB$5))))))*100</f>
        <v>87.5</v>
      </c>
      <c r="DD50" s="73">
        <v>54</v>
      </c>
      <c r="DE50" s="68">
        <f>(IF(DD50=-1,0,(IF(DD50&gt;DD$4,0,IF(DD50&lt;DD$3,1,((DD$4-DD50)/DD$5))))))*100</f>
        <v>81.003584229390682</v>
      </c>
      <c r="DF50" s="73">
        <v>36</v>
      </c>
      <c r="DG50" s="68">
        <f>(IF(DF50=-1,0,(IF(DF50&gt;DF$4,0,IF(DF50&lt;DF$3,1,((DF$4-DF50)/DF$5))))))*100</f>
        <v>85.355648535564853</v>
      </c>
      <c r="DH50" s="73">
        <v>290</v>
      </c>
      <c r="DI50" s="68">
        <f>(IF(DH50=-1,0,(IF(DH50&gt;DH$4,0,IF(DH50&lt;DH$3,1,((DH$4-DH50)/DH$5))))))*100</f>
        <v>75.833333333333329</v>
      </c>
      <c r="DJ50" s="73">
        <v>50</v>
      </c>
      <c r="DK50" s="66">
        <f>(IF(DJ50=-1,0,(IF(DJ50&gt;DJ$4,0,IF(DJ50&lt;DJ$3,1,((DJ$4-DJ50)/DJ$5))))))*100</f>
        <v>92.857142857142861</v>
      </c>
      <c r="DL50" s="78">
        <f>AVERAGE(CW50,CY50,DA50,DC50,DE50,DG50,DI50,DK50)</f>
        <v>80.559354086847378</v>
      </c>
      <c r="DM50" s="78">
        <f>+DL50</f>
        <v>80.559354086847378</v>
      </c>
      <c r="DN50" s="115">
        <f>ROUND(DL50,1)</f>
        <v>80.599999999999994</v>
      </c>
      <c r="DO50" s="69">
        <f>RANK(DM50,DM$13:DM$224)</f>
        <v>73</v>
      </c>
      <c r="DP50" s="67">
        <v>519</v>
      </c>
      <c r="DQ50" s="66">
        <f>(IF(DP50=-1,0,(IF(DP50&gt;DP$4,0,IF(DP50&lt;DP$3,1,((DP$4-DP50)/DP$5))))))*100</f>
        <v>67.295081967213108</v>
      </c>
      <c r="DR50" s="67">
        <v>25.6</v>
      </c>
      <c r="DS50" s="66">
        <f>(IF(DR50=-1,0,(IF(DR50&gt;DR$4,0,IF(DR50&lt;DR$3,1,((DR$4-DR50)/DR$5))))))*100</f>
        <v>71.316085489313835</v>
      </c>
      <c r="DT50" s="67">
        <v>10</v>
      </c>
      <c r="DU50" s="66">
        <f>DT50/18*100</f>
        <v>55.555555555555557</v>
      </c>
      <c r="DV50" s="78">
        <f>AVERAGE(DU50,DQ50,DS50)</f>
        <v>64.722241004027509</v>
      </c>
      <c r="DW50" s="78">
        <f>+DV50</f>
        <v>64.722241004027509</v>
      </c>
      <c r="DX50" s="115">
        <f>ROUND(DV50,1)</f>
        <v>64.7</v>
      </c>
      <c r="DY50" s="69">
        <f>RANK(DW50,DW$13:DW$224)</f>
        <v>54</v>
      </c>
      <c r="DZ50" s="67">
        <v>41.923661418128297</v>
      </c>
      <c r="EA50" s="68">
        <f>(IF(DZ50=-1,0,(IF(DZ50&lt;DZ$4,0,IF(DZ50&gt;DZ$3,1,((-DZ$4+DZ50)/DZ$5))))))*100</f>
        <v>45.127730267091813</v>
      </c>
      <c r="EB50" s="67">
        <v>12</v>
      </c>
      <c r="EC50" s="66">
        <f>(IF(EB50=-1,0,(IF(EB50&lt;EB$4,0,IF(EB50&gt;EB$3,1,((-EB$4+EB50)/EB$5))))))*100</f>
        <v>75</v>
      </c>
      <c r="ED50" s="68">
        <f>AVERAGE(EA50,EC50)</f>
        <v>60.063865133545903</v>
      </c>
      <c r="EE50" s="78">
        <f>+ED50</f>
        <v>60.063865133545903</v>
      </c>
      <c r="EF50" s="115">
        <f>ROUND(ED50,1)</f>
        <v>60.1</v>
      </c>
      <c r="EG50" s="69">
        <f>RANK(EE50,EE$13:EE$224)</f>
        <v>53</v>
      </c>
      <c r="EH50" s="81"/>
      <c r="EI50" s="81"/>
      <c r="EJ50" s="81"/>
      <c r="EK50" s="83">
        <f>RANK(EN50,EN$13:EN$224)</f>
        <v>59</v>
      </c>
      <c r="EL50" s="134">
        <f>ROUND(EM50,1)</f>
        <v>72.599999999999994</v>
      </c>
      <c r="EM50" s="158">
        <f>AVERAGE(Q50,AC50,BA50,BH50,BY50,CR50,DL50,DV50,ED50,AO50)</f>
        <v>72.58023038961511</v>
      </c>
      <c r="EN50" s="139">
        <f>AVERAGE(Q50,AC50,BA50,BH50,BY50,CR50,DL50,DV50,ED50,AO50)</f>
        <v>72.58023038961511</v>
      </c>
      <c r="EO50" s="84"/>
      <c r="EP50" s="85"/>
      <c r="EQ50" s="46"/>
    </row>
    <row r="51" spans="1:149" ht="14.45" customHeight="1" x14ac:dyDescent="0.25">
      <c r="A51" s="64" t="s">
        <v>61</v>
      </c>
      <c r="B51" s="156" t="str">
        <f>INDEX('Economy Names'!$A$2:$H$213,'Economy Names'!L40,'Economy Names'!$K$1)</f>
        <v>China</v>
      </c>
      <c r="C51" s="86">
        <f>VLOOKUP($C$232,$A$12:$EH$225,C$226,0)*$D$232+VLOOKUP($C$233,$A$12:$EH$225,C$226,0)*$D$233</f>
        <v>3.5500000000000003</v>
      </c>
      <c r="D51" s="87">
        <f>VLOOKUP($C$232,$A$12:$EG$225,D$226,0)*$D$232+VLOOKUP($C$233,$A$12:$EG$225,D$226,0)*$D$233</f>
        <v>85</v>
      </c>
      <c r="E51" s="88">
        <f>VLOOKUP($C$232,$A$12:$EH$225,E$226,0)*$D$232+VLOOKUP($C$233,$A$12:$EH$225,E$226,0)*$D$233</f>
        <v>8.5500000000000007</v>
      </c>
      <c r="F51" s="87">
        <f>VLOOKUP($C$232,$A$12:$EG$225,F$226,0)*$D$232+VLOOKUP($C$233,$A$12:$EG$225,F$226,0)*$D$233</f>
        <v>91.909547738693476</v>
      </c>
      <c r="G51" s="90">
        <f>VLOOKUP($C$232,$A$12:$EH$225,G$226,0)*$D$232+VLOOKUP($C$233,$A$12:$EH$225,G$226,0)*$D$233</f>
        <v>1.082277313242145</v>
      </c>
      <c r="H51" s="87">
        <f>VLOOKUP($C$232,$A$12:$EG$225,H$226,0)*$D$232+VLOOKUP($C$233,$A$12:$EG$225,H$226,0)*$D$233</f>
        <v>99.458861343378928</v>
      </c>
      <c r="I51" s="86">
        <f>VLOOKUP($C$232,$A$12:$EH$225,I$226,0)*$D$232+VLOOKUP($C$233,$A$12:$EH$225,I$226,0)*$D$233</f>
        <v>3.5500000000000003</v>
      </c>
      <c r="J51" s="87">
        <f>VLOOKUP($C$232,$A$12:$EG$225,J$226,0)*$D$232+VLOOKUP($C$233,$A$12:$EG$225,J$226,0)*$D$233</f>
        <v>85</v>
      </c>
      <c r="K51" s="88">
        <f>VLOOKUP($C$232,$A$12:$EH$225,K$226,0)*$D$232+VLOOKUP($C$233,$A$12:$EH$225,K$226,0)*$D$233</f>
        <v>8.5500000000000007</v>
      </c>
      <c r="L51" s="87">
        <f>VLOOKUP($C$232,$A$12:$EG$225,L$226,0)*$D$232+VLOOKUP($C$233,$A$12:$EG$225,L$226,0)*$D$233</f>
        <v>91.909547738693476</v>
      </c>
      <c r="M51" s="90">
        <f>VLOOKUP($C$232,$A$12:$EH$225,M$226,0)*$D$232+VLOOKUP($C$233,$A$12:$EH$225,M$226,0)*$D$233</f>
        <v>1.082277313242145</v>
      </c>
      <c r="N51" s="89">
        <f>VLOOKUP($C$232,$A$12:$EG$225,N$226,0)*$D$232+VLOOKUP($C$233,$A$12:$EG$225,N$226,0)*$D$233</f>
        <v>99.458861343378928</v>
      </c>
      <c r="O51" s="90">
        <f>VLOOKUP($C$232,$A$12:$EH$225,O$226,0)*$D$232+VLOOKUP($C$233,$A$12:$EH$225,O$226,0)*$D$233</f>
        <v>0</v>
      </c>
      <c r="P51" s="87">
        <f>VLOOKUP($C$232,$A$12:$EG$225,P$226,0)*$D$232+VLOOKUP($C$233,$A$12:$EG$225,P$226,0)*$D$233</f>
        <v>100</v>
      </c>
      <c r="Q51" s="68">
        <f>25%*P51+12.5%*D51+12.5%*F51+12.5%*H51+12.5%*J51+12.5%*L51+12.5%*N51</f>
        <v>94.092102270518112</v>
      </c>
      <c r="R51" s="78">
        <f>+Q51</f>
        <v>94.092102270518112</v>
      </c>
      <c r="S51" s="115">
        <f>+ROUND(Q51,1)</f>
        <v>94.1</v>
      </c>
      <c r="T51" s="69">
        <f>RANK(R51,R$13:R$224)</f>
        <v>27</v>
      </c>
      <c r="U51" s="86">
        <f>VLOOKUP($C$232,$A$12:$EH$225,U$226,0)*$D$232+VLOOKUP($C$233,$A$12:$EH$225,U$226,0)*$D$233</f>
        <v>18</v>
      </c>
      <c r="V51" s="87">
        <f>VLOOKUP($C$232,$A$12:$EG$225,V$226,0)*$D$232+VLOOKUP($C$233,$A$12:$EG$225,V$226,0)*$D$233</f>
        <v>48</v>
      </c>
      <c r="W51" s="90">
        <f>VLOOKUP($C$232,$A$12:$EH$225,W$226,0)*$D$232+VLOOKUP($C$233,$A$12:$EH$225,W$226,0)*$D$233</f>
        <v>110.875</v>
      </c>
      <c r="X51" s="87">
        <f>VLOOKUP($C$232,$A$12:$EG$225,X$226,0)*$D$232+VLOOKUP($C$233,$A$12:$EG$225,X$226,0)*$D$233</f>
        <v>75.540345821325644</v>
      </c>
      <c r="Y51" s="90">
        <f>VLOOKUP($C$232,$A$12:$EH$225,Y$226,0)*$D$232+VLOOKUP($C$233,$A$12:$EH$225,Y$226,0)*$D$233</f>
        <v>2.8479525646619845</v>
      </c>
      <c r="Z51" s="89">
        <f>VLOOKUP($C$232,$A$12:$EG$225,Z$226,0)*$D$232+VLOOKUP($C$233,$A$12:$EG$225,Z$226,0)*$D$233</f>
        <v>85.760237176690083</v>
      </c>
      <c r="AA51" s="91">
        <f>VLOOKUP($C$232,$A$12:$EH$225,AA$226,0)*$D$232+VLOOKUP($C$233,$A$12:$EH$225,AA$226,0)*$D$233</f>
        <v>15</v>
      </c>
      <c r="AB51" s="87">
        <f>VLOOKUP($C$232,$A$12:$EG$225,AB$226,0)*$D$232+VLOOKUP($C$233,$A$12:$EG$225,AB$226,0)*$D$233</f>
        <v>100</v>
      </c>
      <c r="AC51" s="68">
        <f>AVERAGE(V51,X51,Z51,AB51)</f>
        <v>77.325145749503932</v>
      </c>
      <c r="AD51" s="68">
        <f>+AC51</f>
        <v>77.325145749503932</v>
      </c>
      <c r="AE51" s="115">
        <f>+ROUND(AC51,1)</f>
        <v>77.3</v>
      </c>
      <c r="AF51" s="72">
        <f>RANK(AD51,AD$13:AD$224)</f>
        <v>33</v>
      </c>
      <c r="AG51" s="88">
        <f>VLOOKUP($C$232,$A$12:$EH$225,AG$226,0)*$D$232+VLOOKUP($C$233,$A$12:$EH$225,AG$226,0)*$D$233</f>
        <v>2</v>
      </c>
      <c r="AH51" s="87">
        <f>VLOOKUP($C$232,$A$12:$EG$225,AH$226,0)*$D$232+VLOOKUP($C$233,$A$12:$EG$225,AH$226,0)*$D$233</f>
        <v>100</v>
      </c>
      <c r="AI51" s="88">
        <f>VLOOKUP($C$232,$A$12:$EH$225,AI$226,0)*$D$232+VLOOKUP($C$233,$A$12:$EH$225,AI$226,0)*$D$233</f>
        <v>32</v>
      </c>
      <c r="AJ51" s="87">
        <f>VLOOKUP($C$232,$A$12:$EG$225,AJ$226,0)*$D$232+VLOOKUP($C$233,$A$12:$EG$225,AJ$226,0)*$D$233</f>
        <v>93.913043478260875</v>
      </c>
      <c r="AK51" s="90">
        <f>VLOOKUP($C$232,$A$12:$EH$225,AK$226,0)*$D$232+VLOOKUP($C$233,$A$12:$EH$225,AK$226,0)*$D$233</f>
        <v>0</v>
      </c>
      <c r="AL51" s="87">
        <f>VLOOKUP($C$232,$A$12:$EG$225,AL$226,0)*$D$232+VLOOKUP($C$233,$A$12:$EG$225,AL$226,0)*$D$233</f>
        <v>100</v>
      </c>
      <c r="AM51" s="86">
        <f>VLOOKUP($C$232,$A$12:$EH$225,AM$226,0)*$D$232+VLOOKUP($C$233,$A$12:$EH$225,AM$226,0)*$D$233</f>
        <v>7</v>
      </c>
      <c r="AN51" s="87">
        <f>VLOOKUP($C$232,$A$12:$EG$225,AN$226,0)*$D$232+VLOOKUP($C$233,$A$12:$EG$225,AN$226,0)*$D$233</f>
        <v>87.5</v>
      </c>
      <c r="AO51" s="74">
        <f>AVERAGE(AH51,AJ51,AL51,AN51)</f>
        <v>95.353260869565219</v>
      </c>
      <c r="AP51" s="68">
        <f>+AO51</f>
        <v>95.353260869565219</v>
      </c>
      <c r="AQ51" s="115">
        <f>+ROUND(AO51,1)</f>
        <v>95.4</v>
      </c>
      <c r="AR51" s="69">
        <f>RANK(AP51,AP$13:AP$224)</f>
        <v>12</v>
      </c>
      <c r="AS51" s="86">
        <f>VLOOKUP($C$232,$A$12:$EH$225,AS$226,0)*$D$232+VLOOKUP($C$233,$A$12:$EH$225,AS$226,0)*$D$233</f>
        <v>3.5500000000000003</v>
      </c>
      <c r="AT51" s="87">
        <f>VLOOKUP($C$232,$A$12:$EG$225,AT$226,0)*$D$232+VLOOKUP($C$233,$A$12:$EG$225,AT$226,0)*$D$233</f>
        <v>78.75</v>
      </c>
      <c r="AU51" s="88">
        <f>VLOOKUP($C$232,$A$12:$EH$225,AU$226,0)*$D$232+VLOOKUP($C$233,$A$12:$EH$225,AU$226,0)*$D$233</f>
        <v>9</v>
      </c>
      <c r="AV51" s="87">
        <f>VLOOKUP($C$232,$A$12:$EG$225,AV$226,0)*$D$232+VLOOKUP($C$233,$A$12:$EG$225,AV$226,0)*$D$233</f>
        <v>96.172248803827756</v>
      </c>
      <c r="AW51" s="88">
        <f>VLOOKUP($C$232,$A$12:$EH$225,AW$226,0)*$D$232+VLOOKUP($C$233,$A$12:$EH$225,AW$226,0)*$D$233</f>
        <v>4.6170742925000496</v>
      </c>
      <c r="AX51" s="89">
        <f>VLOOKUP($C$232,$A$12:$EG$225,AX$226,0)*$D$232+VLOOKUP($C$233,$A$12:$EG$225,AX$226,0)*$D$233</f>
        <v>69.219504716666336</v>
      </c>
      <c r="AY51" s="88">
        <f>VLOOKUP($C$232,$A$12:$EH$225,AY$226,0)*$D$232+VLOOKUP($C$233,$A$12:$EH$225,AY$226,0)*$D$233</f>
        <v>23.950000000000003</v>
      </c>
      <c r="AZ51" s="87">
        <f>VLOOKUP($C$232,$A$12:$EG$225,AZ$226,0)*$D$232+VLOOKUP($C$233,$A$12:$EG$225,AZ$226,0)*$D$233</f>
        <v>79.833333333333343</v>
      </c>
      <c r="BA51" s="76">
        <f>AVERAGE(AT51,AV51,AX51,AZ51)</f>
        <v>80.993771713456852</v>
      </c>
      <c r="BB51" s="68">
        <f>+BA51</f>
        <v>80.993771713456852</v>
      </c>
      <c r="BC51" s="115">
        <f>+ROUND(BA51,1)</f>
        <v>81</v>
      </c>
      <c r="BD51" s="69">
        <f>RANK(BB51,BB$13:BB$224)</f>
        <v>28</v>
      </c>
      <c r="BE51" s="86">
        <f>VLOOKUP($C$232,$A$12:$EH$225,BE$226,0)*$D$232+VLOOKUP($C$233,$A$12:$EH$225,BE$226,0)*$D$233</f>
        <v>8</v>
      </c>
      <c r="BF51" s="86">
        <f>VLOOKUP($C$232,$A$12:$EH$225,BF$226,0)*$D$232+VLOOKUP($C$233,$A$12:$EH$225,BF$226,0)*$D$233</f>
        <v>4</v>
      </c>
      <c r="BG51" s="77">
        <f>+SUM(BE51,BF51)</f>
        <v>12</v>
      </c>
      <c r="BH51" s="76">
        <f>(IF(BG51=-1,0,(IF(BG51&lt;BG$4,0,IF(BG51&gt;BG$3,1,((-BG$4+BG51)/BG$5))))))*100</f>
        <v>60</v>
      </c>
      <c r="BI51" s="119">
        <f>+BH51</f>
        <v>60</v>
      </c>
      <c r="BJ51" s="115">
        <f>ROUND(BH51,1)</f>
        <v>60</v>
      </c>
      <c r="BK51" s="69">
        <f>RANK(BI51,BI$13:BI$224)</f>
        <v>80</v>
      </c>
      <c r="BL51" s="86">
        <f>VLOOKUP($C$232,$A$12:$EH$225,BL$226,0)*$D$232+VLOOKUP($C$233,$A$12:$EH$225,BL$226,0)*$D$233</f>
        <v>10</v>
      </c>
      <c r="BM51" s="89">
        <f>VLOOKUP($C$232,$A$12:$EG$225,BM$226,0)*$D$232+VLOOKUP($C$233,$A$12:$EG$225,BM$226,0)*$D$233</f>
        <v>100</v>
      </c>
      <c r="BN51" s="86">
        <f>VLOOKUP($C$232,$A$12:$EH$225,BN$226,0)*$D$232+VLOOKUP($C$233,$A$12:$EH$225,BN$226,0)*$D$233</f>
        <v>4</v>
      </c>
      <c r="BO51" s="89">
        <f>VLOOKUP($C$232,$A$12:$EG$225,BO$226,0)*$D$232+VLOOKUP($C$233,$A$12:$EG$225,BO$226,0)*$D$233</f>
        <v>40</v>
      </c>
      <c r="BP51" s="86">
        <f>VLOOKUP($C$232,$A$12:$EH$225,BP$226,0)*$D$232+VLOOKUP($C$233,$A$12:$EH$225,BP$226,0)*$D$233</f>
        <v>5</v>
      </c>
      <c r="BQ51" s="89">
        <f>VLOOKUP($C$232,$A$12:$EG$225,BQ$226,0)*$D$232+VLOOKUP($C$233,$A$12:$EG$225,BQ$226,0)*$D$233</f>
        <v>50</v>
      </c>
      <c r="BR51" s="86">
        <f>VLOOKUP($C$232,$A$12:$EH$225,BR$226,0)*$D$232+VLOOKUP($C$233,$A$12:$EH$225,BR$226,0)*$D$233</f>
        <v>5</v>
      </c>
      <c r="BS51" s="89">
        <f>VLOOKUP($C$232,$A$12:$EG$225,BS$226,0)*$D$232+VLOOKUP($C$233,$A$12:$EG$225,BS$226,0)*$D$233</f>
        <v>83.333333333333343</v>
      </c>
      <c r="BT51" s="86">
        <f>VLOOKUP($C$232,$A$12:$EH$225,BT$226,0)*$D$232+VLOOKUP($C$233,$A$12:$EH$225,BT$226,0)*$D$233</f>
        <v>6</v>
      </c>
      <c r="BU51" s="89">
        <f>VLOOKUP($C$232,$A$12:$EG$225,BU$226,0)*$D$232+VLOOKUP($C$233,$A$12:$EG$225,BU$226,0)*$D$233</f>
        <v>85.714285714285722</v>
      </c>
      <c r="BV51" s="86">
        <f>VLOOKUP($C$232,$A$12:$EH$225,BV$226,0)*$D$232+VLOOKUP($C$233,$A$12:$EH$225,BV$226,0)*$D$233</f>
        <v>6</v>
      </c>
      <c r="BW51" s="87">
        <f>VLOOKUP($C$232,$A$12:$EG$225,BW$226,0)*$D$232+VLOOKUP($C$233,$A$12:$EG$225,BW$226,0)*$D$233</f>
        <v>85.714285714285722</v>
      </c>
      <c r="BX51" s="77">
        <f>+SUM(BN51,BL51,BP51,BR51,BT51,BV51)</f>
        <v>36</v>
      </c>
      <c r="BY51" s="80">
        <f>(IF(BX51=-1,0,(IF(BX51&lt;BX$4,0,IF(BX51&gt;BX$3,1,((-BX$4+BX51)/BX$5))))))*100</f>
        <v>72</v>
      </c>
      <c r="BZ51" s="78">
        <f>+BY51</f>
        <v>72</v>
      </c>
      <c r="CA51" s="115">
        <f>+ROUND(BY51,1)</f>
        <v>72</v>
      </c>
      <c r="CB51" s="72">
        <f>RANK(BZ51,BZ$13:BZ$224)</f>
        <v>28</v>
      </c>
      <c r="CC51" s="86">
        <f>VLOOKUP($C$232,$A$12:$EH$225,CC$226,0)*$D$232+VLOOKUP($C$233,$A$12:$EH$225,CC$226,0)*$D$233</f>
        <v>7</v>
      </c>
      <c r="CD51" s="89">
        <f>VLOOKUP($C$232,$A$12:$EG$225,CD$226,0)*$D$232+VLOOKUP($C$233,$A$12:$EG$225,CD$226,0)*$D$233</f>
        <v>93.333333333333343</v>
      </c>
      <c r="CE51" s="86">
        <f>VLOOKUP($C$232,$A$12:$EH$225,CE$226,0)*$D$232+VLOOKUP($C$233,$A$12:$EH$225,CE$226,0)*$D$233</f>
        <v>138</v>
      </c>
      <c r="CF51" s="87">
        <f>VLOOKUP($C$232,$A$12:$EG$225,CF$226,0)*$D$232+VLOOKUP($C$233,$A$12:$EG$225,CF$226,0)*$D$233</f>
        <v>86.244204018547151</v>
      </c>
      <c r="CG51" s="88">
        <f>VLOOKUP($C$232,$A$12:$EH$225,CG$226,0)*$D$232+VLOOKUP($C$233,$A$12:$EH$225,CG$226,0)*$D$233</f>
        <v>59.204450446674983</v>
      </c>
      <c r="CH51" s="87">
        <f>VLOOKUP($C$232,$A$12:$EG$225,CH$226,0)*$D$232+VLOOKUP($C$233,$A$12:$EG$225,CH$226,0)*$D$233</f>
        <v>50.650267153939893</v>
      </c>
      <c r="CI51" s="90" t="str">
        <f>IF(OR(VLOOKUP($C$232,$A$12:$EH$225,CI$226,0)="NO VAT",VLOOKUP($C$233,$A$12:$EH$225,CI$226,0)="NO VAT"), "NO VAT", (IF(OR(VLOOKUP($C$232,$A$12:$EH$225,CI$226,0)="NO REFUND", VLOOKUP($C$233,$A$12:$EH$225,CI$226,0)="NO REFUND"), "NO REFUND", VLOOKUP($C$232,$A$12:$EH$225,CI$226,0)*$D$232+VLOOKUP($C$233,$A$12:$EH$225,CI$226,0)*$D$233)))</f>
        <v>NO REFUND</v>
      </c>
      <c r="CJ51" s="89">
        <f>IF(OR(VLOOKUP($C$232,$A$12:$EH$225,CJ$226,0)="NO VAT",VLOOKUP($C$233,$A$12:$EH$225,CJ$226,0)="NO VAT"), "NO VAT", (IF(OR(VLOOKUP($C$232,$A$12:$EH$225,CJ$226,0)="NO REFUND", VLOOKUP($C$233,$A$12:$EH$225,CJ$226,0)="NO REFUND"), "NO REFUND", VLOOKUP($C$232,$A$12:$EH$225,CJ$226,0)*$D$232+VLOOKUP($C$233,$A$12:$EH$225,CJ$226,0)*$D$233)))</f>
        <v>0</v>
      </c>
      <c r="CK51" s="90" t="str">
        <f>IF(OR(VLOOKUP($C$232,$A$12:$EH$225,CK$226,0)="NO VAT",VLOOKUP($C$233,$A$12:$EH$225,CK$226,0)="NO VAT"), "NO VAT", (IF(OR(VLOOKUP($C$232,$A$12:$EH$225,CK$226,0)="NO REFUND", VLOOKUP($C$233,$A$12:$EH$225,CK$226,0)="NO REFUND"), "NO REFUND", VLOOKUP($C$232,$A$12:$EH$225,CK$226,0)*$D$232+VLOOKUP($C$233,$A$12:$EH$225,CK$226,0)*$D$233)))</f>
        <v>NO REFUND</v>
      </c>
      <c r="CL51" s="89">
        <f>IF(OR(VLOOKUP($C$232,$A$12:$EH$225,CL$226,0)="NO VAT",VLOOKUP($C$233,$A$12:$EH$225,CL$226,0)="NO VAT"), "NO VAT", (IF(OR(VLOOKUP($C$232,$A$12:$EH$225,CL$226,0)="NO REFUND", VLOOKUP($C$233,$A$12:$EH$225,CL$226,0)="NO REFUND"), "NO REFUND", VLOOKUP($C$232,$A$12:$EH$225,CL$226,0)*$D$232+VLOOKUP($C$233,$A$12:$EH$225,CL$226,0)*$D$233)))</f>
        <v>0</v>
      </c>
      <c r="CM51" s="90">
        <f>IF(OR(VLOOKUP($C$232,$A$12:$EH$225,CM$226,0)="NO CIT",VLOOKUP($C$233,$A$12:$EH$225,CM$226,0)="NO CIT"), "NO CIT",VLOOKUP($C$232,$A$12:$EH$225,CM$226,0)*$D$232+VLOOKUP($C$233,$A$12:$EH$225,CM$226,0)*$D$233)</f>
        <v>1</v>
      </c>
      <c r="CN51" s="89">
        <f>IF(OR(VLOOKUP($C$232,$A$12:$EH$225,CN$226,0)="NO CIT",VLOOKUP($C$233,$A$12:$EH$225,CN$226,0)="NO CIT"), "NO CIT",VLOOKUP($C$232,$A$12:$EH$225,CN$226,0)*$D$232+VLOOKUP($C$233,$A$12:$EH$225,CN$226,0)*$D$233)</f>
        <v>100</v>
      </c>
      <c r="CO51" s="90">
        <f>IF(OR(VLOOKUP($C$232,$A$12:$EH$225,CO$226,0)="NO CIT",VLOOKUP($C$233,$A$12:$EH$225,CO$226,0)="NO CIT"), "NO CIT",VLOOKUP($C$232,$A$12:$EH$225,CO$226,0)*$D$232+VLOOKUP($C$233,$A$12:$EH$225,CO$226,0)*$D$233)</f>
        <v>0</v>
      </c>
      <c r="CP51" s="90">
        <f>IF(OR(VLOOKUP($C$232,$A$12:$EH$225,CP$226,0)="NO CIT",VLOOKUP($C$233,$A$12:$EH$225,CP$226,0)="NO CIT"), "NO CIT",VLOOKUP($C$232,$A$12:$EH$225,CP$226,0)*$D$232+VLOOKUP($C$233,$A$12:$EH$225,CP$226,0)*$D$233)</f>
        <v>100</v>
      </c>
      <c r="CQ51" s="157">
        <f>IF(OR(ISNUMBER(CJ51),ISNUMBER(CL51),ISNUMBER(CN51),ISNUMBER(CP51)),AVERAGE(CJ51,CL51,CN51,CP51),"")</f>
        <v>50</v>
      </c>
      <c r="CR51" s="128">
        <f>AVERAGE(CD51,CF51,CH51,CQ51)</f>
        <v>70.05695112645509</v>
      </c>
      <c r="CS51" s="78">
        <f>+CR51</f>
        <v>70.05695112645509</v>
      </c>
      <c r="CT51" s="115">
        <f>ROUND(CR51,1)</f>
        <v>70.099999999999994</v>
      </c>
      <c r="CU51" s="69">
        <f>RANK(CS51,CS$13:CS$224)</f>
        <v>105</v>
      </c>
      <c r="CV51" s="88">
        <f>VLOOKUP($C$232,$A$12:$EH$225,CV$226,0)*$D$232+VLOOKUP($C$233,$A$12:$EH$225,CV$226,0)*$D$233</f>
        <v>20.700000000000003</v>
      </c>
      <c r="CW51" s="89">
        <f>VLOOKUP($C$232,$A$12:$EG$225,CW$226,0)*$D$232+VLOOKUP($C$233,$A$12:$EG$225,CW$226,0)*$D$233</f>
        <v>87.610062893081761</v>
      </c>
      <c r="CX51" s="88">
        <f>VLOOKUP($C$232,$A$12:$EH$225,CX$226,0)*$D$232+VLOOKUP($C$233,$A$12:$EH$225,CX$226,0)*$D$233</f>
        <v>8.625</v>
      </c>
      <c r="CY51" s="89">
        <f>VLOOKUP($C$232,$A$12:$EG$225,CY$226,0)*$D$232+VLOOKUP($C$233,$A$12:$EG$225,CY$226,0)*$D$233</f>
        <v>95.488165680473386</v>
      </c>
      <c r="CZ51" s="88">
        <f>VLOOKUP($C$232,$A$12:$EH$225,CZ$226,0)*$D$232+VLOOKUP($C$233,$A$12:$EH$225,CZ$226,0)*$D$233</f>
        <v>256.20000000000005</v>
      </c>
      <c r="DA51" s="89">
        <f>VLOOKUP($C$232,$A$12:$EG$225,DA$226,0)*$D$232+VLOOKUP($C$233,$A$12:$EG$225,DA$226,0)*$D$233</f>
        <v>75.830188679245282</v>
      </c>
      <c r="DB51" s="88">
        <f>VLOOKUP($C$232,$A$12:$EH$225,DB$226,0)*$D$232+VLOOKUP($C$233,$A$12:$EH$225,DB$226,0)*$D$233</f>
        <v>73.573529411764696</v>
      </c>
      <c r="DC51" s="89">
        <f>VLOOKUP($C$232,$A$12:$EG$225,DC$226,0)*$D$232+VLOOKUP($C$233,$A$12:$EG$225,DC$226,0)*$D$233</f>
        <v>81.60661764705884</v>
      </c>
      <c r="DD51" s="88">
        <f>VLOOKUP($C$232,$A$12:$EH$225,DD$226,0)*$D$232+VLOOKUP($C$233,$A$12:$EH$225,DD$226,0)*$D$233</f>
        <v>35.650000000000006</v>
      </c>
      <c r="DE51" s="89">
        <f>VLOOKUP($C$232,$A$12:$EG$225,DE$226,0)*$D$232+VLOOKUP($C$233,$A$12:$EG$225,DE$226,0)*$D$233</f>
        <v>87.580645161290334</v>
      </c>
      <c r="DF51" s="88">
        <f>VLOOKUP($C$232,$A$12:$EH$225,DF$226,0)*$D$232+VLOOKUP($C$233,$A$12:$EH$225,DF$226,0)*$D$233</f>
        <v>12.8</v>
      </c>
      <c r="DG51" s="89">
        <f>VLOOKUP($C$232,$A$12:$EG$225,DG$226,0)*$D$232+VLOOKUP($C$233,$A$12:$EG$225,DG$226,0)*$D$233</f>
        <v>95.062761506276161</v>
      </c>
      <c r="DH51" s="91">
        <f>VLOOKUP($C$232,$A$12:$EH$225,DH$226,0)*$D$232+VLOOKUP($C$233,$A$12:$EH$225,DH$226,0)*$D$233</f>
        <v>241.25</v>
      </c>
      <c r="DI51" s="89">
        <f>VLOOKUP($C$232,$A$12:$EG$225,DI$226,0)*$D$232+VLOOKUP($C$233,$A$12:$EG$225,DI$226,0)*$D$233</f>
        <v>79.895833333333343</v>
      </c>
      <c r="DJ51" s="88">
        <f>VLOOKUP($C$232,$A$12:$EH$225,DJ$226,0)*$D$232+VLOOKUP($C$233,$A$12:$EH$225,DJ$226,0)*$D$233</f>
        <v>77.25</v>
      </c>
      <c r="DK51" s="87">
        <f>VLOOKUP($C$232,$A$12:$EG$225,DK$226,0)*$D$232+VLOOKUP($C$233,$A$12:$EG$225,DK$226,0)*$D$233</f>
        <v>88.964285714285722</v>
      </c>
      <c r="DL51" s="78">
        <f>AVERAGE(CW51,CY51,DA51,DC51,DE51,DG51,DI51,DK51)</f>
        <v>86.504820076880605</v>
      </c>
      <c r="DM51" s="78">
        <f>+DL51</f>
        <v>86.504820076880605</v>
      </c>
      <c r="DN51" s="115">
        <f>ROUND(DL51,1)</f>
        <v>86.5</v>
      </c>
      <c r="DO51" s="69">
        <f>RANK(DM51,DM$13:DM$224)</f>
        <v>56</v>
      </c>
      <c r="DP51" s="90">
        <f>VLOOKUP($C$232,$A$12:$EH$225,DP$226,0)*$D$232+VLOOKUP($C$233,$A$12:$EH$225,DP$226,0)*$D$233</f>
        <v>496.25</v>
      </c>
      <c r="DQ51" s="87">
        <f>VLOOKUP($C$232,$A$12:$EG$225,DQ$226,0)*$D$232+VLOOKUP($C$233,$A$12:$EG$225,DQ$226,0)*$D$233</f>
        <v>69.159836065573771</v>
      </c>
      <c r="DR51" s="88">
        <f>VLOOKUP($C$232,$A$12:$EH$225,DR$226,0)*$D$232+VLOOKUP($C$233,$A$12:$EH$225,DR$226,0)*$D$233</f>
        <v>16.18</v>
      </c>
      <c r="DS51" s="87">
        <f>VLOOKUP($C$232,$A$12:$EG$225,DS$226,0)*$D$232+VLOOKUP($C$233,$A$12:$EG$225,DS$226,0)*$D$233</f>
        <v>81.912260967379083</v>
      </c>
      <c r="DT51" s="88">
        <f>VLOOKUP($C$232,$A$12:$EH$225,DT$226,0)*$D$232+VLOOKUP($C$233,$A$12:$EH$225,DT$226,0)*$D$233</f>
        <v>16.5</v>
      </c>
      <c r="DU51" s="87">
        <f>VLOOKUP($C$232,$A$12:$EG$225,DU$226,0)*$D$232+VLOOKUP($C$233,$A$12:$EG$225,DU$226,0)*$D$233</f>
        <v>91.666666666666657</v>
      </c>
      <c r="DV51" s="78">
        <f>AVERAGE(DU51,DQ51,DS51)</f>
        <v>80.912921233206518</v>
      </c>
      <c r="DW51" s="78">
        <f>+DV51</f>
        <v>80.912921233206518</v>
      </c>
      <c r="DX51" s="115">
        <f>ROUND(DV51,1)</f>
        <v>80.900000000000006</v>
      </c>
      <c r="DY51" s="69">
        <f>RANK(DW51,DW$13:DW$224)</f>
        <v>5</v>
      </c>
      <c r="DZ51" s="88">
        <f>VLOOKUP($C$232,$A$12:$EH$225,DZ$226,0)*$D$232+VLOOKUP($C$233,$A$12:$EH$225,DZ$226,0)*$D$233</f>
        <v>36.949192447755308</v>
      </c>
      <c r="EA51" s="89">
        <f>VLOOKUP($C$232,$A$12:$EG$225,EA$226,0)*$D$232+VLOOKUP($C$233,$A$12:$EG$225,EA$226,0)*$D$233</f>
        <v>39.773081213945424</v>
      </c>
      <c r="EB51" s="90">
        <f>VLOOKUP($C$232,$A$12:$EG$224,EB$226,FALSE)*$D$232+VLOOKUP($C$233,$A$12:$EG$224,EB$226,FALSE)*$D$233</f>
        <v>13.5</v>
      </c>
      <c r="EC51" s="87">
        <f>VLOOKUP($C$232,$A$12:$EG$225,EC$226,0)*$D$232+VLOOKUP($C$233,$A$12:$EG$225,EC$226,0)*$D$233</f>
        <v>84.375</v>
      </c>
      <c r="ED51" s="68">
        <f>AVERAGE(EA51,EC51)</f>
        <v>62.074040606972716</v>
      </c>
      <c r="EE51" s="78">
        <f>+ED51</f>
        <v>62.074040606972716</v>
      </c>
      <c r="EF51" s="115">
        <f>ROUND(ED51,1)</f>
        <v>62.1</v>
      </c>
      <c r="EG51" s="69">
        <f>RANK(EE51,EE$13:EE$224)</f>
        <v>51</v>
      </c>
      <c r="EH51" s="81"/>
      <c r="EI51" s="92">
        <v>2</v>
      </c>
      <c r="EJ51" s="81"/>
      <c r="EK51" s="83">
        <f>RANK(EN51,EN$13:EN$224)</f>
        <v>31</v>
      </c>
      <c r="EL51" s="134">
        <f>ROUND(EM51,1)</f>
        <v>77.900000000000006</v>
      </c>
      <c r="EM51" s="158">
        <f>AVERAGE(Q51,AC51,BA51,BH51,BY51,CR51,DL51,DV51,ED51,AO51)</f>
        <v>77.931301364655909</v>
      </c>
      <c r="EN51" s="139">
        <f>AVERAGE(Q51,AC51,BA51,BH51,BY51,CR51,DL51,DV51,ED51,AO51)</f>
        <v>77.931301364655909</v>
      </c>
      <c r="EO51" s="84">
        <v>1</v>
      </c>
      <c r="EP51" s="85"/>
      <c r="EQ51" s="46"/>
      <c r="ES51" s="84">
        <v>1</v>
      </c>
    </row>
    <row r="52" spans="1:149" ht="14.45" customHeight="1" x14ac:dyDescent="0.25">
      <c r="A52" s="64" t="s">
        <v>1884</v>
      </c>
      <c r="B52" s="156" t="str">
        <f>INDEX('Economy Names'!$A$2:$H$213,'Economy Names'!L41,'Economy Names'!$K$1)</f>
        <v>China Beijing</v>
      </c>
      <c r="C52" s="65">
        <v>3</v>
      </c>
      <c r="D52" s="66">
        <f>(IF(C52=-1,0,(IF(C52&gt;C$4,0,IF(C52&lt;C$3,1,((C$4-C52)/C$5))))))*100</f>
        <v>88.235294117647058</v>
      </c>
      <c r="E52" s="65">
        <v>8</v>
      </c>
      <c r="F52" s="66">
        <f>(IF(E52=-1,0,(IF(E52&gt;E$4,0,IF(E52&lt;E$3,1,((E$4-E52)/E$5))))))*100</f>
        <v>92.462311557788951</v>
      </c>
      <c r="G52" s="67">
        <v>0.74506003636605</v>
      </c>
      <c r="H52" s="66">
        <f>(IF(G52=-1,0,(IF(G52&gt;G$4,0,IF(G52&lt;G$3,1,((G$4-G52)/G$5))))))*100</f>
        <v>99.627469981816972</v>
      </c>
      <c r="I52" s="65">
        <v>3</v>
      </c>
      <c r="J52" s="66">
        <f>(IF(I52=-1,0,(IF(I52&gt;I$4,0,IF(I52&lt;I$3,1,((I$4-I52)/I$5))))))*100</f>
        <v>88.235294117647058</v>
      </c>
      <c r="K52" s="65">
        <v>8</v>
      </c>
      <c r="L52" s="66">
        <f>(IF(K52=-1,0,(IF(K52&gt;K$4,0,IF(K52&lt;K$3,1,((K$4-K52)/K$5))))))*100</f>
        <v>92.462311557788951</v>
      </c>
      <c r="M52" s="67">
        <v>0.74506003636605</v>
      </c>
      <c r="N52" s="68">
        <f>(IF(M52=-1,0,(IF(M52&gt;M$4,0,IF(M52&lt;M$3,1,((M$4-M52)/M$5))))))*100</f>
        <v>99.627469981816972</v>
      </c>
      <c r="O52" s="67">
        <v>0</v>
      </c>
      <c r="P52" s="66">
        <f>(IF(O52=-1,0,(IF(O52&gt;O$4,0,IF(O52&lt;O$3,1,((O$4-O52)/O$5))))))*100</f>
        <v>100</v>
      </c>
      <c r="Q52" s="68">
        <f>25%*P52+12.5%*D52+12.5%*F52+12.5%*H52+12.5%*J52+12.5%*L52+12.5%*N52</f>
        <v>95.081268914313242</v>
      </c>
      <c r="R52" s="78"/>
      <c r="S52" s="115">
        <f>+ROUND(Q52,1)</f>
        <v>95.1</v>
      </c>
      <c r="T52" s="69">
        <f>+VLOOKUP($F$230,$A$13:$DI$224,T$226,0)</f>
        <v>27</v>
      </c>
      <c r="U52" s="70">
        <v>18</v>
      </c>
      <c r="V52" s="66">
        <f>(IF(U52=-1,0,(IF(U52&gt;U$4,0,IF(U52&lt;U$3,1,((U$4-U52)/U$5))))))*100</f>
        <v>48</v>
      </c>
      <c r="W52" s="70">
        <v>93</v>
      </c>
      <c r="X52" s="66">
        <f>(IF(W52=-1,0,(IF(W52&gt;W$4,0,IF(W52&lt;W$3,1,((W$4-W52)/W$5))))))*100</f>
        <v>80.691642651296831</v>
      </c>
      <c r="Y52" s="71">
        <v>3.5260097584124099</v>
      </c>
      <c r="Z52" s="68">
        <f>(IF(Y52=-1,0,(IF(Y52&gt;Y$4,0,IF(Y52&lt;Y$3,1,((Y$4-Y52)/Y$5))))))*100</f>
        <v>82.369951207937959</v>
      </c>
      <c r="AA52" s="70">
        <v>15</v>
      </c>
      <c r="AB52" s="66">
        <f>IF(AA52="No Practice", 0, AA52/15*100)</f>
        <v>100</v>
      </c>
      <c r="AC52" s="68">
        <f>AVERAGE(V52,X52,Z52,AB52)</f>
        <v>77.765398464808698</v>
      </c>
      <c r="AD52" s="68"/>
      <c r="AE52" s="115">
        <f>+ROUND(AC52,1)</f>
        <v>77.8</v>
      </c>
      <c r="AF52" s="72">
        <f>+VLOOKUP($F$230,$A$13:$DI$224,AF$226,0)</f>
        <v>33</v>
      </c>
      <c r="AG52" s="70">
        <v>2</v>
      </c>
      <c r="AH52" s="66">
        <f>(IF(AG52=-1,0,(IF(AG52&gt;AG$4,0,IF(AG52&lt;AG$3,1,((AG$4-AG52)/AG$5))))))*100</f>
        <v>100</v>
      </c>
      <c r="AI52" s="70">
        <v>32</v>
      </c>
      <c r="AJ52" s="66">
        <f>(IF(AI52=-1,0,(IF(AI52&gt;AI$4,0,IF(AI52&lt;AI$3,1,((AI$4-AI52)/AI$5))))))*100</f>
        <v>93.913043478260875</v>
      </c>
      <c r="AK52" s="71">
        <v>0</v>
      </c>
      <c r="AL52" s="66">
        <f>(IF(AK52=-1,0,(IF(AK52&gt;AK$4,0,IF(AK52&lt;AK$3,1,((AK$4-AK52)/AK$5))))))*100</f>
        <v>100</v>
      </c>
      <c r="AM52" s="70">
        <v>7</v>
      </c>
      <c r="AN52" s="66">
        <f>+IF(AM52="No Practice",0,AM52/8)*100</f>
        <v>87.5</v>
      </c>
      <c r="AO52" s="74">
        <f>AVERAGE(AH52,AJ52,AL52,AN52)</f>
        <v>95.353260869565219</v>
      </c>
      <c r="AP52" s="68"/>
      <c r="AQ52" s="115">
        <f>+ROUND(AO52,1)</f>
        <v>95.4</v>
      </c>
      <c r="AR52" s="69">
        <f>+VLOOKUP($F$230,$A$13:$DI$224,AR$226,0)</f>
        <v>12</v>
      </c>
      <c r="AS52" s="75">
        <v>3</v>
      </c>
      <c r="AT52" s="66">
        <f>(IF(AS52=-1,0,(IF(AS52&gt;AS$4,0,IF(AS52&lt;AS$3,1,((AS$4-AS52)/AS$5))))))*100</f>
        <v>83.333333333333343</v>
      </c>
      <c r="AU52" s="75">
        <v>9</v>
      </c>
      <c r="AV52" s="66">
        <f>(IF(AU52=-1,0,(IF(AU52&gt;AU$4,0,IF(AU52&lt;AU$3,1,((AU$4-AU52)/AU$5))))))*100</f>
        <v>96.172248803827756</v>
      </c>
      <c r="AW52" s="75">
        <v>4.6170742925000496</v>
      </c>
      <c r="AX52" s="68">
        <f>(IF(AW52=-1,0,(IF(AW52&gt;AW$4,0,IF(AW52&lt;AW$3,1,((AW$4-AW52)/AW$5))))))*100</f>
        <v>69.219504716666336</v>
      </c>
      <c r="AY52" s="75">
        <v>24.5</v>
      </c>
      <c r="AZ52" s="66">
        <f>+IF(AY52="No Practice",0,AY52/30)*100</f>
        <v>81.666666666666671</v>
      </c>
      <c r="BA52" s="76">
        <f>AVERAGE(AT52,AV52,AX52,AZ52)</f>
        <v>82.597938380123523</v>
      </c>
      <c r="BB52" s="68"/>
      <c r="BC52" s="115">
        <f>+ROUND(BA52,1)</f>
        <v>82.6</v>
      </c>
      <c r="BD52" s="69">
        <f>+VLOOKUP($F$230,$A$13:$DI$224,BD$226,0)</f>
        <v>28</v>
      </c>
      <c r="BE52" s="73">
        <v>8</v>
      </c>
      <c r="BF52" s="73">
        <v>4</v>
      </c>
      <c r="BG52" s="77">
        <f>+SUM(BE52,BF52)</f>
        <v>12</v>
      </c>
      <c r="BH52" s="76">
        <f>(IF(BG52=-1,0,(IF(BG52&lt;BG$4,0,IF(BG52&gt;BG$3,1,((-BG$4+BG52)/BG$5))))))*100</f>
        <v>60</v>
      </c>
      <c r="BI52" s="119"/>
      <c r="BJ52" s="115">
        <f>ROUND(BH52,1)</f>
        <v>60</v>
      </c>
      <c r="BK52" s="69">
        <f>+VLOOKUP($F$230,$A$13:$DI$224,BK$226,0)</f>
        <v>80</v>
      </c>
      <c r="BL52" s="73">
        <v>10</v>
      </c>
      <c r="BM52" s="68">
        <f>(IF(BL52=-1,0,(IF(BL52&lt;BL$4,0,IF(BL52&gt;BL$3,1,((-BL$4+BL52)/BL$5))))))*100</f>
        <v>100</v>
      </c>
      <c r="BN52" s="73">
        <v>4</v>
      </c>
      <c r="BO52" s="68">
        <f>(IF(BN52=-1,0,(IF(BN52&lt;BN$4,0,IF(BN52&gt;BN$3,1,((-BN$4+BN52)/BN$5))))))*100</f>
        <v>40</v>
      </c>
      <c r="BP52" s="73">
        <v>5</v>
      </c>
      <c r="BQ52" s="68">
        <f>(IF(BP52=-1,0,(IF(BP52&lt;BP$4,0,IF(BP52&gt;BP$3,1,((-BP$4+BP52)/BP$5))))))*100</f>
        <v>50</v>
      </c>
      <c r="BR52" s="73">
        <v>5</v>
      </c>
      <c r="BS52" s="78">
        <f>(IF(BR52=-1,0,(IF(BR52&lt;BR$4,0,IF(BR52&gt;BR$3,1,((-BR$4+BR52)/BR$5))))))*100</f>
        <v>83.333333333333343</v>
      </c>
      <c r="BT52" s="73">
        <v>6</v>
      </c>
      <c r="BU52" s="68">
        <f>(IF(BT52=-1,0,(IF(BT52&lt;BT$4,0,IF(BT52&gt;BT$3,1,((-BT$4+BT52)/BT$5))))))*100</f>
        <v>85.714285714285708</v>
      </c>
      <c r="BV52" s="73">
        <v>6</v>
      </c>
      <c r="BW52" s="66">
        <f>(IF(BV52=-1,0,(IF(BV52&lt;BV$4,0,IF(BV52&gt;BV$3,1,((-BV$4+BV52)/BV$5))))))*100</f>
        <v>85.714285714285708</v>
      </c>
      <c r="BX52" s="77">
        <f>+SUM(BN52,BL52,BP52,BR52,BT52,BV52)</f>
        <v>36</v>
      </c>
      <c r="BY52" s="80">
        <f>(IF(BX52=-1,0,(IF(BX52&lt;BX$4,0,IF(BX52&gt;BX$3,1,((-BX$4+BX52)/BX$5))))))*100</f>
        <v>72</v>
      </c>
      <c r="BZ52" s="78"/>
      <c r="CA52" s="115">
        <f>+ROUND(BY52,1)</f>
        <v>72</v>
      </c>
      <c r="CB52" s="72">
        <f>+VLOOKUP($F$230,$A$13:$DI$224,CB$226,0)</f>
        <v>28</v>
      </c>
      <c r="CC52" s="73">
        <v>7</v>
      </c>
      <c r="CD52" s="68">
        <f>(IF(CC52=-1,0,(IF(CC52&gt;CC$4,0,IF(CC52&lt;CC$3,1,((CC$4-CC52)/CC$5))))))*100</f>
        <v>93.333333333333329</v>
      </c>
      <c r="CE52" s="73">
        <v>138</v>
      </c>
      <c r="CF52" s="66">
        <f>(IF(CE52=-1,0,(IF(CE52&gt;CE$4,0,IF(CE52&lt;CE$3,1,((CE$4-CE52)/CE$5))))))*100</f>
        <v>86.244204018547137</v>
      </c>
      <c r="CG52" s="73">
        <v>55.099229285749701</v>
      </c>
      <c r="CH52" s="66">
        <f>(IF(CG52=-1,0,(IF(CG52&gt;CG$4,0,IF(CG52&lt;CG$3,1,((CG$4-CG52)/CG$5)^$CH$3)))))*100</f>
        <v>57.356770292403937</v>
      </c>
      <c r="CI52" s="73" t="s">
        <v>1975</v>
      </c>
      <c r="CJ52" s="78">
        <f>IF(CI52="NO VAT","No VAT",(IF(CI52="NO REFUND",0,(IF(CI52&gt;CI$5,0,IF(CI52&lt;CI$3,1,((CI$5-CI52)/CI$5))))))*100)</f>
        <v>0</v>
      </c>
      <c r="CK52" s="73" t="s">
        <v>1975</v>
      </c>
      <c r="CL52" s="68">
        <f>IF(CK52="NO VAT","No VAT",(IF(CK52="NO REFUND",0,(IF(CK52&gt;CK$4,0,IF(CK52&lt;CK$3,1,((CK$4-CK52)/CK$5))))))*100)</f>
        <v>0</v>
      </c>
      <c r="CM52" s="73">
        <v>1</v>
      </c>
      <c r="CN52" s="68">
        <f>IF(CM52="NO CIT","No CIT",IF(CM52&gt;CM$4,0,IF(CM52&lt;CM$3,1,((CM$4-CM52)/CM$5)))*100)</f>
        <v>100</v>
      </c>
      <c r="CO52" s="73">
        <v>0</v>
      </c>
      <c r="CP52" s="66">
        <f>IF(CO52="NO CIT","No CIT",IF(CO52&gt;CO$4,0,IF(CO52&lt;CO$3,1,((CO$5-CO52)/CO$5)))*100)</f>
        <v>100</v>
      </c>
      <c r="CQ52" s="157">
        <f>IF(OR(ISNUMBER(CJ52),ISNUMBER(CL52),ISNUMBER(CN52),ISNUMBER(CP52)),AVERAGE(CJ52,CL52,CN52,CP52),"")</f>
        <v>50</v>
      </c>
      <c r="CR52" s="128">
        <f>AVERAGE(CD52,CF52,CH52,CQ52)</f>
        <v>71.733576911071097</v>
      </c>
      <c r="CS52" s="78"/>
      <c r="CT52" s="115">
        <f>ROUND(CR52,1)</f>
        <v>71.7</v>
      </c>
      <c r="CU52" s="69">
        <f>+VLOOKUP($F$230,$A$13:$EL$224,CU$226,0)</f>
        <v>105</v>
      </c>
      <c r="CV52" s="73">
        <v>24</v>
      </c>
      <c r="CW52" s="68">
        <f>(IF(CV52=-1,0,(IF(CV52&gt;CV$4,0,IF(CV52&lt;CV$3,1,((CV$4-CV52)/CV$5))))))*100</f>
        <v>85.534591194968556</v>
      </c>
      <c r="CX52" s="73">
        <v>10</v>
      </c>
      <c r="CY52" s="68">
        <f>(IF(CX52=-1,0,(IF(CX52&gt;CX$4,0,IF(CX52&lt;CX$3,1,((CX$4-CX52)/CX$5))))))*100</f>
        <v>94.674556213017752</v>
      </c>
      <c r="CZ52" s="73">
        <v>265</v>
      </c>
      <c r="DA52" s="68">
        <f>(IF(CZ52=-1,0,(IF(CZ52&gt;CZ$4,0,IF(CZ52&lt;CZ$3,1,((CZ$4-CZ52)/CZ$5))))))*100</f>
        <v>75</v>
      </c>
      <c r="DB52" s="73">
        <v>77.941176470588204</v>
      </c>
      <c r="DC52" s="68">
        <f>(IF(DB52=-1,0,(IF(DB52&gt;DB$4,0,IF(DB52&lt;DB$3,1,((DB$4-DB52)/DB$5))))))*100</f>
        <v>80.514705882352956</v>
      </c>
      <c r="DD52" s="73">
        <v>34</v>
      </c>
      <c r="DE52" s="68">
        <f>(IF(DD52=-1,0,(IF(DD52&gt;DD$4,0,IF(DD52&lt;DD$3,1,((DD$4-DD52)/DD$5))))))*100</f>
        <v>88.172043010752688</v>
      </c>
      <c r="DF52" s="73">
        <v>15</v>
      </c>
      <c r="DG52" s="68">
        <f>(IF(DF52=-1,0,(IF(DF52&gt;DF$4,0,IF(DF52&lt;DF$3,1,((DF$4-DF52)/DF$5))))))*100</f>
        <v>94.142259414225933</v>
      </c>
      <c r="DH52" s="73">
        <v>255</v>
      </c>
      <c r="DI52" s="68">
        <f>(IF(DH52=-1,0,(IF(DH52&gt;DH$4,0,IF(DH52&lt;DH$3,1,((DH$4-DH52)/DH$5))))))*100</f>
        <v>78.75</v>
      </c>
      <c r="DJ52" s="73">
        <v>80</v>
      </c>
      <c r="DK52" s="66">
        <f>(IF(DJ52=-1,0,(IF(DJ52&gt;DJ$4,0,IF(DJ52&lt;DJ$3,1,((DJ$4-DJ52)/DJ$5))))))*100</f>
        <v>88.571428571428569</v>
      </c>
      <c r="DL52" s="78">
        <f>AVERAGE(CW52,CY52,DA52,DC52,DE52,DG52,DI52,DK52)</f>
        <v>85.669948035843305</v>
      </c>
      <c r="DM52" s="78"/>
      <c r="DN52" s="115">
        <f>ROUND(DL52,1)</f>
        <v>85.7</v>
      </c>
      <c r="DO52" s="69">
        <f>+VLOOKUP($F$230,$A$13:$EL$224,DO$226,0)</f>
        <v>56</v>
      </c>
      <c r="DP52" s="67">
        <v>510</v>
      </c>
      <c r="DQ52" s="66">
        <f>(IF(DP52=-1,0,(IF(DP52&gt;DP$4,0,IF(DP52&lt;DP$3,1,((DP$4-DP52)/DP$5))))))*100</f>
        <v>68.032786885245898</v>
      </c>
      <c r="DR52" s="67">
        <v>17.5</v>
      </c>
      <c r="DS52" s="66">
        <f>(IF(DR52=-1,0,(IF(DR52&gt;DR$4,0,IF(DR52&lt;DR$3,1,((DR$4-DR52)/DR$5))))))*100</f>
        <v>80.427446569178855</v>
      </c>
      <c r="DT52" s="67">
        <v>16.5</v>
      </c>
      <c r="DU52" s="66">
        <f>DT52/18*100</f>
        <v>91.666666666666657</v>
      </c>
      <c r="DV52" s="78">
        <f>AVERAGE(DU52,DQ52,DS52)</f>
        <v>80.042300040363799</v>
      </c>
      <c r="DW52" s="78"/>
      <c r="DX52" s="115">
        <f>ROUND(DV52,1)</f>
        <v>80</v>
      </c>
      <c r="DY52" s="69">
        <f>+VLOOKUP($F$230,$A$13:$EL$224,DY$226,0)</f>
        <v>5</v>
      </c>
      <c r="DZ52" s="67">
        <v>36.949192447755301</v>
      </c>
      <c r="EA52" s="68">
        <f>(IF(DZ52=-1,0,(IF(DZ52&lt;DZ$4,0,IF(DZ52&gt;DZ$3,1,((-DZ$4+DZ52)/DZ$5))))))*100</f>
        <v>39.773081213945424</v>
      </c>
      <c r="EB52" s="67">
        <v>13.5</v>
      </c>
      <c r="EC52" s="66">
        <f>(IF(EB52=-1,0,(IF(EB52&lt;EB$4,0,IF(EB52&gt;EB$3,1,((-EB$4+EB52)/EB$5))))))*100</f>
        <v>84.375</v>
      </c>
      <c r="ED52" s="68">
        <f>AVERAGE(EA52,EC52)</f>
        <v>62.074040606972716</v>
      </c>
      <c r="EE52" s="78"/>
      <c r="EF52" s="115">
        <f>ROUND(ED52,1)</f>
        <v>62.1</v>
      </c>
      <c r="EG52" s="69">
        <f>+VLOOKUP($F$230,$A$13:$EL$224,EG$226,0)</f>
        <v>51</v>
      </c>
      <c r="EH52" s="81"/>
      <c r="EI52" s="92">
        <v>1</v>
      </c>
      <c r="EJ52" s="81"/>
      <c r="EK52" s="83">
        <f>+VLOOKUP($F$230,$A$13:$EL$224,EK$226,0)</f>
        <v>31</v>
      </c>
      <c r="EL52" s="134">
        <f>ROUND(EM52,1)</f>
        <v>78.2</v>
      </c>
      <c r="EM52" s="158">
        <f>AVERAGE(Q52,AC52,BA52,BH52,BY52,CR52,DL52,DV52,ED52,AO52)</f>
        <v>78.23177322230616</v>
      </c>
      <c r="EN52" s="139"/>
      <c r="EO52" s="84"/>
      <c r="EP52" s="85">
        <v>1</v>
      </c>
      <c r="EQ52" s="64" t="s">
        <v>1368</v>
      </c>
      <c r="ES52" s="93">
        <v>1</v>
      </c>
    </row>
    <row r="53" spans="1:149" ht="14.45" customHeight="1" x14ac:dyDescent="0.25">
      <c r="A53" s="64" t="s">
        <v>1883</v>
      </c>
      <c r="B53" s="156" t="str">
        <f>INDEX('Economy Names'!$A$2:$H$213,'Economy Names'!L42,'Economy Names'!$K$1)</f>
        <v>China Shanghai</v>
      </c>
      <c r="C53" s="65">
        <v>4</v>
      </c>
      <c r="D53" s="66">
        <f>(IF(C53=-1,0,(IF(C53&gt;C$4,0,IF(C53&lt;C$3,1,((C$4-C53)/C$5))))))*100</f>
        <v>82.35294117647058</v>
      </c>
      <c r="E53" s="65">
        <v>9</v>
      </c>
      <c r="F53" s="66">
        <f>(IF(E53=-1,0,(IF(E53&gt;E$4,0,IF(E53&lt;E$3,1,((E$4-E53)/E$5))))))*100</f>
        <v>91.457286432160799</v>
      </c>
      <c r="G53" s="67">
        <v>1.35818235795895</v>
      </c>
      <c r="H53" s="66">
        <f>(IF(G53=-1,0,(IF(G53&gt;G$4,0,IF(G53&lt;G$3,1,((G$4-G53)/G$5))))))*100</f>
        <v>99.320908821020524</v>
      </c>
      <c r="I53" s="65">
        <v>4</v>
      </c>
      <c r="J53" s="66">
        <f>(IF(I53=-1,0,(IF(I53&gt;I$4,0,IF(I53&lt;I$3,1,((I$4-I53)/I$5))))))*100</f>
        <v>82.35294117647058</v>
      </c>
      <c r="K53" s="65">
        <v>9</v>
      </c>
      <c r="L53" s="66">
        <f>(IF(K53=-1,0,(IF(K53&gt;K$4,0,IF(K53&lt;K$3,1,((K$4-K53)/K$5))))))*100</f>
        <v>91.457286432160799</v>
      </c>
      <c r="M53" s="67">
        <v>1.35818235795895</v>
      </c>
      <c r="N53" s="68">
        <f>(IF(M53=-1,0,(IF(M53&gt;M$4,0,IF(M53&lt;M$3,1,((M$4-M53)/M$5))))))*100</f>
        <v>99.320908821020524</v>
      </c>
      <c r="O53" s="67">
        <v>0</v>
      </c>
      <c r="P53" s="66">
        <f>(IF(O53=-1,0,(IF(O53&gt;O$4,0,IF(O53&lt;O$3,1,((O$4-O53)/O$5))))))*100</f>
        <v>100</v>
      </c>
      <c r="Q53" s="68">
        <f>25%*P53+12.5%*D53+12.5%*F53+12.5%*H53+12.5%*J53+12.5%*L53+12.5%*N53</f>
        <v>93.282784107412979</v>
      </c>
      <c r="R53" s="78"/>
      <c r="S53" s="115">
        <f>+ROUND(Q53,1)</f>
        <v>93.3</v>
      </c>
      <c r="T53" s="69">
        <f>+VLOOKUP($F$230,$A$13:$DI$224,T$226,0)</f>
        <v>27</v>
      </c>
      <c r="U53" s="70">
        <v>18</v>
      </c>
      <c r="V53" s="66">
        <f>(IF(U53=-1,0,(IF(U53&gt;U$4,0,IF(U53&lt;U$3,1,((U$4-U53)/U$5))))))*100</f>
        <v>48</v>
      </c>
      <c r="W53" s="71">
        <v>125.5</v>
      </c>
      <c r="X53" s="66">
        <f>(IF(W53=-1,0,(IF(W53&gt;W$4,0,IF(W53&lt;W$3,1,((W$4-W53)/W$5))))))*100</f>
        <v>71.325648414985594</v>
      </c>
      <c r="Y53" s="71">
        <v>2.2931784970479998</v>
      </c>
      <c r="Z53" s="68">
        <f>(IF(Y53=-1,0,(IF(Y53&gt;Y$4,0,IF(Y53&lt;Y$3,1,((Y$4-Y53)/Y$5))))))*100</f>
        <v>88.534107514759995</v>
      </c>
      <c r="AA53" s="70">
        <v>15</v>
      </c>
      <c r="AB53" s="66">
        <f>IF(AA53="No Practice", 0, AA53/15*100)</f>
        <v>100</v>
      </c>
      <c r="AC53" s="68">
        <f>AVERAGE(V53,X53,Z53,AB53)</f>
        <v>76.964938982436394</v>
      </c>
      <c r="AD53" s="68"/>
      <c r="AE53" s="115">
        <f>+ROUND(AC53,1)</f>
        <v>77</v>
      </c>
      <c r="AF53" s="72">
        <f>+VLOOKUP($F$230,$A$13:$DI$224,AF$226,0)</f>
        <v>33</v>
      </c>
      <c r="AG53" s="70">
        <v>2</v>
      </c>
      <c r="AH53" s="66">
        <f>(IF(AG53=-1,0,(IF(AG53&gt;AG$4,0,IF(AG53&lt;AG$3,1,((AG$4-AG53)/AG$5))))))*100</f>
        <v>100</v>
      </c>
      <c r="AI53" s="70">
        <v>32</v>
      </c>
      <c r="AJ53" s="66">
        <f>(IF(AI53=-1,0,(IF(AI53&gt;AI$4,0,IF(AI53&lt;AI$3,1,((AI$4-AI53)/AI$5))))))*100</f>
        <v>93.913043478260875</v>
      </c>
      <c r="AK53" s="71">
        <v>0</v>
      </c>
      <c r="AL53" s="66">
        <f>(IF(AK53=-1,0,(IF(AK53&gt;AK$4,0,IF(AK53&lt;AK$3,1,((AK$4-AK53)/AK$5))))))*100</f>
        <v>100</v>
      </c>
      <c r="AM53" s="70">
        <v>7</v>
      </c>
      <c r="AN53" s="66">
        <f>+IF(AM53="No Practice",0,AM53/8)*100</f>
        <v>87.5</v>
      </c>
      <c r="AO53" s="74">
        <f>AVERAGE(AH53,AJ53,AL53,AN53)</f>
        <v>95.353260869565219</v>
      </c>
      <c r="AP53" s="68"/>
      <c r="AQ53" s="115">
        <f>+ROUND(AO53,1)</f>
        <v>95.4</v>
      </c>
      <c r="AR53" s="69">
        <f>+VLOOKUP($F$230,$A$13:$DI$224,AR$226,0)</f>
        <v>12</v>
      </c>
      <c r="AS53" s="75">
        <v>4</v>
      </c>
      <c r="AT53" s="66">
        <f>(IF(AS53=-1,0,(IF(AS53&gt;AS$4,0,IF(AS53&lt;AS$3,1,((AS$4-AS53)/AS$5))))))*100</f>
        <v>75</v>
      </c>
      <c r="AU53" s="75">
        <v>9</v>
      </c>
      <c r="AV53" s="66">
        <f>(IF(AU53=-1,0,(IF(AU53&gt;AU$4,0,IF(AU53&lt;AU$3,1,((AU$4-AU53)/AU$5))))))*100</f>
        <v>96.172248803827756</v>
      </c>
      <c r="AW53" s="75">
        <v>4.6170742925000496</v>
      </c>
      <c r="AX53" s="68">
        <f>(IF(AW53=-1,0,(IF(AW53&gt;AW$4,0,IF(AW53&lt;AW$3,1,((AW$4-AW53)/AW$5))))))*100</f>
        <v>69.219504716666336</v>
      </c>
      <c r="AY53" s="75">
        <v>23.5</v>
      </c>
      <c r="AZ53" s="66">
        <f>+IF(AY53="No Practice",0,AY53/30)*100</f>
        <v>78.333333333333329</v>
      </c>
      <c r="BA53" s="76">
        <f>AVERAGE(AT53,AV53,AX53,AZ53)</f>
        <v>79.681271713456852</v>
      </c>
      <c r="BB53" s="68"/>
      <c r="BC53" s="115">
        <f>+ROUND(BA53,1)</f>
        <v>79.7</v>
      </c>
      <c r="BD53" s="69">
        <f>+VLOOKUP($F$230,$A$13:$DI$224,BD$226,0)</f>
        <v>28</v>
      </c>
      <c r="BE53" s="73">
        <v>8</v>
      </c>
      <c r="BF53" s="73">
        <v>4</v>
      </c>
      <c r="BG53" s="77">
        <f>+SUM(BE53,BF53)</f>
        <v>12</v>
      </c>
      <c r="BH53" s="76">
        <f>(IF(BG53=-1,0,(IF(BG53&lt;BG$4,0,IF(BG53&gt;BG$3,1,((-BG$4+BG53)/BG$5))))))*100</f>
        <v>60</v>
      </c>
      <c r="BI53" s="119"/>
      <c r="BJ53" s="115">
        <f>ROUND(BH53,1)</f>
        <v>60</v>
      </c>
      <c r="BK53" s="69">
        <f>+VLOOKUP($F$230,$A$13:$DI$224,BK$226,0)</f>
        <v>80</v>
      </c>
      <c r="BL53" s="73">
        <v>10</v>
      </c>
      <c r="BM53" s="68">
        <f>(IF(BL53=-1,0,(IF(BL53&lt;BL$4,0,IF(BL53&gt;BL$3,1,((-BL$4+BL53)/BL$5))))))*100</f>
        <v>100</v>
      </c>
      <c r="BN53" s="73">
        <v>4</v>
      </c>
      <c r="BO53" s="68">
        <f>(IF(BN53=-1,0,(IF(BN53&lt;BN$4,0,IF(BN53&gt;BN$3,1,((-BN$4+BN53)/BN$5))))))*100</f>
        <v>40</v>
      </c>
      <c r="BP53" s="73">
        <v>5</v>
      </c>
      <c r="BQ53" s="68">
        <f>(IF(BP53=-1,0,(IF(BP53&lt;BP$4,0,IF(BP53&gt;BP$3,1,((-BP$4+BP53)/BP$5))))))*100</f>
        <v>50</v>
      </c>
      <c r="BR53" s="73">
        <v>5</v>
      </c>
      <c r="BS53" s="78">
        <f>(IF(BR53=-1,0,(IF(BR53&lt;BR$4,0,IF(BR53&gt;BR$3,1,((-BR$4+BR53)/BR$5))))))*100</f>
        <v>83.333333333333343</v>
      </c>
      <c r="BT53" s="73">
        <v>6</v>
      </c>
      <c r="BU53" s="68">
        <f>(IF(BT53=-1,0,(IF(BT53&lt;BT$4,0,IF(BT53&gt;BT$3,1,((-BT$4+BT53)/BT$5))))))*100</f>
        <v>85.714285714285708</v>
      </c>
      <c r="BV53" s="73">
        <v>6</v>
      </c>
      <c r="BW53" s="66">
        <f>(IF(BV53=-1,0,(IF(BV53&lt;BV$4,0,IF(BV53&gt;BV$3,1,((-BV$4+BV53)/BV$5))))))*100</f>
        <v>85.714285714285708</v>
      </c>
      <c r="BX53" s="77">
        <f>+SUM(BN53,BL53,BP53,BR53,BT53,BV53)</f>
        <v>36</v>
      </c>
      <c r="BY53" s="80">
        <f>(IF(BX53=-1,0,(IF(BX53&lt;BX$4,0,IF(BX53&gt;BX$3,1,((-BX$4+BX53)/BX$5))))))*100</f>
        <v>72</v>
      </c>
      <c r="BZ53" s="78"/>
      <c r="CA53" s="115">
        <f>+ROUND(BY53,1)</f>
        <v>72</v>
      </c>
      <c r="CB53" s="72">
        <f>+VLOOKUP($F$230,$A$13:$DI$224,CB$226,0)</f>
        <v>28</v>
      </c>
      <c r="CC53" s="73">
        <v>7</v>
      </c>
      <c r="CD53" s="68">
        <f>(IF(CC53=-1,0,(IF(CC53&gt;CC$4,0,IF(CC53&lt;CC$3,1,((CC$4-CC53)/CC$5))))))*100</f>
        <v>93.333333333333329</v>
      </c>
      <c r="CE53" s="73">
        <v>138</v>
      </c>
      <c r="CF53" s="66">
        <f>(IF(CE53=-1,0,(IF(CE53&gt;CE$4,0,IF(CE53&lt;CE$3,1,((CE$4-CE53)/CE$5))))))*100</f>
        <v>86.244204018547137</v>
      </c>
      <c r="CG53" s="73">
        <v>62.563267760159299</v>
      </c>
      <c r="CH53" s="66">
        <f>(IF(CG53=-1,0,(IF(CG53&gt;CG$4,0,IF(CG53&lt;CG$3,1,((CG$4-CG53)/CG$5)^$CH$3)))))*100</f>
        <v>45.163128222469311</v>
      </c>
      <c r="CI53" s="73" t="s">
        <v>1975</v>
      </c>
      <c r="CJ53" s="78">
        <f>IF(CI53="NO VAT","No VAT",(IF(CI53="NO REFUND",0,(IF(CI53&gt;CI$5,0,IF(CI53&lt;CI$3,1,((CI$5-CI53)/CI$5))))))*100)</f>
        <v>0</v>
      </c>
      <c r="CK53" s="73" t="s">
        <v>1975</v>
      </c>
      <c r="CL53" s="68">
        <f>IF(CK53="NO VAT","No VAT",(IF(CK53="NO REFUND",0,(IF(CK53&gt;CK$4,0,IF(CK53&lt;CK$3,1,((CK$4-CK53)/CK$5))))))*100)</f>
        <v>0</v>
      </c>
      <c r="CM53" s="73">
        <v>1</v>
      </c>
      <c r="CN53" s="68">
        <f>IF(CM53="NO CIT","No CIT",IF(CM53&gt;CM$4,0,IF(CM53&lt;CM$3,1,((CM$4-CM53)/CM$5)))*100)</f>
        <v>100</v>
      </c>
      <c r="CO53" s="73">
        <v>0</v>
      </c>
      <c r="CP53" s="66">
        <f>IF(CO53="NO CIT","No CIT",IF(CO53&gt;CO$4,0,IF(CO53&lt;CO$3,1,((CO$5-CO53)/CO$5)))*100)</f>
        <v>100</v>
      </c>
      <c r="CQ53" s="157">
        <f>IF(OR(ISNUMBER(CJ53),ISNUMBER(CL53),ISNUMBER(CN53),ISNUMBER(CP53)),AVERAGE(CJ53,CL53,CN53,CP53),"")</f>
        <v>50</v>
      </c>
      <c r="CR53" s="128">
        <f>AVERAGE(CD53,CF53,CH53,CQ53)</f>
        <v>68.685166393587451</v>
      </c>
      <c r="CS53" s="78"/>
      <c r="CT53" s="115">
        <f>ROUND(CR53,1)</f>
        <v>68.7</v>
      </c>
      <c r="CU53" s="69">
        <f>+VLOOKUP($F$230,$A$13:$EL$224,CU$226,0)</f>
        <v>105</v>
      </c>
      <c r="CV53" s="73">
        <v>18</v>
      </c>
      <c r="CW53" s="68">
        <f>(IF(CV53=-1,0,(IF(CV53&gt;CV$4,0,IF(CV53&lt;CV$3,1,((CV$4-CV53)/CV$5))))))*100</f>
        <v>89.308176100628927</v>
      </c>
      <c r="CX53" s="73">
        <v>7.5</v>
      </c>
      <c r="CY53" s="68">
        <f>(IF(CX53=-1,0,(IF(CX53&gt;CX$4,0,IF(CX53&lt;CX$3,1,((CX$4-CX53)/CX$5))))))*100</f>
        <v>96.15384615384616</v>
      </c>
      <c r="CZ53" s="73">
        <v>249</v>
      </c>
      <c r="DA53" s="68">
        <f>(IF(CZ53=-1,0,(IF(CZ53&gt;CZ$4,0,IF(CZ53&lt;CZ$3,1,((CZ$4-CZ53)/CZ$5))))))*100</f>
        <v>76.509433962264154</v>
      </c>
      <c r="DB53" s="73">
        <v>70</v>
      </c>
      <c r="DC53" s="68">
        <f>(IF(DB53=-1,0,(IF(DB53&gt;DB$4,0,IF(DB53&lt;DB$3,1,((DB$4-DB53)/DB$5))))))*100</f>
        <v>82.5</v>
      </c>
      <c r="DD53" s="73">
        <v>37</v>
      </c>
      <c r="DE53" s="68">
        <f>(IF(DD53=-1,0,(IF(DD53&gt;DD$4,0,IF(DD53&lt;DD$3,1,((DD$4-DD53)/DD$5))))))*100</f>
        <v>87.096774193548384</v>
      </c>
      <c r="DF53" s="73">
        <v>11</v>
      </c>
      <c r="DG53" s="68">
        <f>(IF(DF53=-1,0,(IF(DF53&gt;DF$4,0,IF(DF53&lt;DF$3,1,((DF$4-DF53)/DF$5))))))*100</f>
        <v>95.81589958158996</v>
      </c>
      <c r="DH53" s="73">
        <v>230</v>
      </c>
      <c r="DI53" s="68">
        <f>(IF(DH53=-1,0,(IF(DH53&gt;DH$4,0,IF(DH53&lt;DH$3,1,((DH$4-DH53)/DH$5))))))*100</f>
        <v>80.833333333333329</v>
      </c>
      <c r="DJ53" s="73">
        <v>75</v>
      </c>
      <c r="DK53" s="66">
        <f>(IF(DJ53=-1,0,(IF(DJ53&gt;DJ$4,0,IF(DJ53&lt;DJ$3,1,((DJ$4-DJ53)/DJ$5))))))*100</f>
        <v>89.285714285714292</v>
      </c>
      <c r="DL53" s="78">
        <f>AVERAGE(CW53,CY53,DA53,DC53,DE53,DG53,DI53,DK53)</f>
        <v>87.187897201365658</v>
      </c>
      <c r="DM53" s="78"/>
      <c r="DN53" s="115">
        <f>ROUND(DL53,1)</f>
        <v>87.2</v>
      </c>
      <c r="DO53" s="69">
        <f>+VLOOKUP($F$230,$A$13:$EL$224,DO$226,0)</f>
        <v>56</v>
      </c>
      <c r="DP53" s="67">
        <v>485</v>
      </c>
      <c r="DQ53" s="66">
        <f>(IF(DP53=-1,0,(IF(DP53&gt;DP$4,0,IF(DP53&lt;DP$3,1,((DP$4-DP53)/DP$5))))))*100</f>
        <v>70.081967213114751</v>
      </c>
      <c r="DR53" s="67">
        <v>15.1</v>
      </c>
      <c r="DS53" s="66">
        <f>(IF(DR53=-1,0,(IF(DR53&gt;DR$4,0,IF(DR53&lt;DR$3,1,((DR$4-DR53)/DR$5))))))*100</f>
        <v>83.127109111361079</v>
      </c>
      <c r="DT53" s="67">
        <v>16.5</v>
      </c>
      <c r="DU53" s="66">
        <f>DT53/18*100</f>
        <v>91.666666666666657</v>
      </c>
      <c r="DV53" s="78">
        <f>AVERAGE(DU53,DQ53,DS53)</f>
        <v>81.625247663714163</v>
      </c>
      <c r="DW53" s="78"/>
      <c r="DX53" s="115">
        <f>ROUND(DV53,1)</f>
        <v>81.599999999999994</v>
      </c>
      <c r="DY53" s="69">
        <f>+VLOOKUP($F$230,$A$13:$EL$224,DY$226,0)</f>
        <v>5</v>
      </c>
      <c r="DZ53" s="67">
        <v>36.949192447755301</v>
      </c>
      <c r="EA53" s="68">
        <f>(IF(DZ53=-1,0,(IF(DZ53&lt;DZ$4,0,IF(DZ53&gt;DZ$3,1,((-DZ$4+DZ53)/DZ$5))))))*100</f>
        <v>39.773081213945424</v>
      </c>
      <c r="EB53" s="67">
        <v>13.5</v>
      </c>
      <c r="EC53" s="66">
        <f>(IF(EB53=-1,0,(IF(EB53&lt;EB$4,0,IF(EB53&gt;EB$3,1,((-EB$4+EB53)/EB$5))))))*100</f>
        <v>84.375</v>
      </c>
      <c r="ED53" s="68">
        <f>AVERAGE(EA53,EC53)</f>
        <v>62.074040606972716</v>
      </c>
      <c r="EE53" s="78"/>
      <c r="EF53" s="115">
        <f>ROUND(ED53,1)</f>
        <v>62.1</v>
      </c>
      <c r="EG53" s="69">
        <f>+VLOOKUP($F$230,$A$13:$EL$224,EG$226,0)</f>
        <v>51</v>
      </c>
      <c r="EH53" s="81"/>
      <c r="EI53" s="92">
        <v>1</v>
      </c>
      <c r="EJ53" s="81"/>
      <c r="EK53" s="83">
        <f>+VLOOKUP($F$230,$A$13:$EL$224,EK$226,0)</f>
        <v>31</v>
      </c>
      <c r="EL53" s="134">
        <f>ROUND(EM53,1)</f>
        <v>77.7</v>
      </c>
      <c r="EM53" s="158">
        <f>AVERAGE(Q53,AC53,BA53,BH53,BY53,CR53,DL53,DV53,ED53,AO53)</f>
        <v>77.685460753851146</v>
      </c>
      <c r="EN53" s="139"/>
      <c r="EO53" s="84"/>
      <c r="EP53" s="85">
        <v>1</v>
      </c>
      <c r="EQ53" s="64" t="s">
        <v>1374</v>
      </c>
      <c r="ES53" s="93">
        <v>1</v>
      </c>
    </row>
    <row r="54" spans="1:149" ht="14.45" customHeight="1" x14ac:dyDescent="0.25">
      <c r="A54" s="64" t="s">
        <v>62</v>
      </c>
      <c r="B54" s="156" t="str">
        <f>INDEX('Economy Names'!$A$2:$H$213,'Economy Names'!L43,'Economy Names'!$K$1)</f>
        <v>Colombia</v>
      </c>
      <c r="C54" s="65">
        <v>7</v>
      </c>
      <c r="D54" s="66">
        <f>(IF(C54=-1,0,(IF(C54&gt;C$4,0,IF(C54&lt;C$3,1,((C$4-C54)/C$5))))))*100</f>
        <v>64.705882352941174</v>
      </c>
      <c r="E54" s="65">
        <v>10</v>
      </c>
      <c r="F54" s="66">
        <f>(IF(E54=-1,0,(IF(E54&gt;E$4,0,IF(E54&lt;E$3,1,((E$4-E54)/E$5))))))*100</f>
        <v>90.452261306532662</v>
      </c>
      <c r="G54" s="67">
        <v>14.116351414448401</v>
      </c>
      <c r="H54" s="66">
        <f>(IF(G54=-1,0,(IF(G54&gt;G$4,0,IF(G54&lt;G$3,1,((G$4-G54)/G$5))))))*100</f>
        <v>92.941824292775806</v>
      </c>
      <c r="I54" s="65">
        <v>7</v>
      </c>
      <c r="J54" s="66">
        <f>(IF(I54=-1,0,(IF(I54&gt;I$4,0,IF(I54&lt;I$3,1,((I$4-I54)/I$5))))))*100</f>
        <v>64.705882352941174</v>
      </c>
      <c r="K54" s="65">
        <v>10</v>
      </c>
      <c r="L54" s="66">
        <f>(IF(K54=-1,0,(IF(K54&gt;K$4,0,IF(K54&lt;K$3,1,((K$4-K54)/K$5))))))*100</f>
        <v>90.452261306532662</v>
      </c>
      <c r="M54" s="67">
        <v>14.116351414448401</v>
      </c>
      <c r="N54" s="68">
        <f>(IF(M54=-1,0,(IF(M54&gt;M$4,0,IF(M54&lt;M$3,1,((M$4-M54)/M$5))))))*100</f>
        <v>92.941824292775806</v>
      </c>
      <c r="O54" s="67">
        <v>0</v>
      </c>
      <c r="P54" s="66">
        <f>(IF(O54=-1,0,(IF(O54&gt;O$4,0,IF(O54&lt;O$3,1,((O$4-O54)/O$5))))))*100</f>
        <v>100</v>
      </c>
      <c r="Q54" s="68">
        <f>25%*P54+12.5%*D54+12.5%*F54+12.5%*H54+12.5%*J54+12.5%*L54+12.5%*N54</f>
        <v>87.024991988062411</v>
      </c>
      <c r="R54" s="78">
        <f>+Q54</f>
        <v>87.024991988062411</v>
      </c>
      <c r="S54" s="115">
        <f>+ROUND(Q54,1)</f>
        <v>87</v>
      </c>
      <c r="T54" s="69">
        <f>RANK(R54,R$13:R$224)</f>
        <v>95</v>
      </c>
      <c r="U54" s="70">
        <v>13</v>
      </c>
      <c r="V54" s="66">
        <f>(IF(U54=-1,0,(IF(U54&gt;U$4,0,IF(U54&lt;U$3,1,((U$4-U54)/U$5))))))*100</f>
        <v>68</v>
      </c>
      <c r="W54" s="70">
        <v>132</v>
      </c>
      <c r="X54" s="66">
        <f>(IF(W54=-1,0,(IF(W54&gt;W$4,0,IF(W54&lt;W$3,1,((W$4-W54)/W$5))))))*100</f>
        <v>69.452449567723335</v>
      </c>
      <c r="Y54" s="71">
        <v>6.88635013670463</v>
      </c>
      <c r="Z54" s="68">
        <f>(IF(Y54=-1,0,(IF(Y54&gt;Y$4,0,IF(Y54&lt;Y$3,1,((Y$4-Y54)/Y$5))))))*100</f>
        <v>65.568249316476852</v>
      </c>
      <c r="AA54" s="70">
        <v>11</v>
      </c>
      <c r="AB54" s="66">
        <f>IF(AA54="No Practice", 0, AA54/15*100)</f>
        <v>73.333333333333329</v>
      </c>
      <c r="AC54" s="68">
        <f>AVERAGE(V54,X54,Z54,AB54)</f>
        <v>69.088508054383382</v>
      </c>
      <c r="AD54" s="68">
        <f>+AC54</f>
        <v>69.088508054383382</v>
      </c>
      <c r="AE54" s="115">
        <f>+ROUND(AC54,1)</f>
        <v>69.099999999999994</v>
      </c>
      <c r="AF54" s="72">
        <f>RANK(AD54,AD$13:AD$224)</f>
        <v>89</v>
      </c>
      <c r="AG54" s="70">
        <v>5</v>
      </c>
      <c r="AH54" s="66">
        <f>(IF(AG54=-1,0,(IF(AG54&gt;AG$4,0,IF(AG54&lt;AG$3,1,((AG$4-AG54)/AG$5))))))*100</f>
        <v>66.666666666666657</v>
      </c>
      <c r="AI54" s="70">
        <v>88</v>
      </c>
      <c r="AJ54" s="66">
        <f>(IF(AI54=-1,0,(IF(AI54&gt;AI$4,0,IF(AI54&lt;AI$3,1,((AI$4-AI54)/AI$5))))))*100</f>
        <v>69.565217391304344</v>
      </c>
      <c r="AK54" s="71">
        <v>494.87506892087799</v>
      </c>
      <c r="AL54" s="66">
        <f>(IF(AK54=-1,0,(IF(AK54&gt;AK$4,0,IF(AK54&lt;AK$3,1,((AK$4-AK54)/AK$5))))))*100</f>
        <v>93.89043124789039</v>
      </c>
      <c r="AM54" s="70">
        <v>6</v>
      </c>
      <c r="AN54" s="66">
        <f>+IF(AM54="No Practice",0,AM54/8)*100</f>
        <v>75</v>
      </c>
      <c r="AO54" s="74">
        <f>AVERAGE(AH54,AJ54,AL54,AN54)</f>
        <v>76.280578826465344</v>
      </c>
      <c r="AP54" s="68">
        <f>+AO54</f>
        <v>76.280578826465344</v>
      </c>
      <c r="AQ54" s="115">
        <f>+ROUND(AO54,1)</f>
        <v>76.3</v>
      </c>
      <c r="AR54" s="69">
        <f>RANK(AP54,AP$13:AP$224)</f>
        <v>82</v>
      </c>
      <c r="AS54" s="75">
        <v>7</v>
      </c>
      <c r="AT54" s="66">
        <f>(IF(AS54=-1,0,(IF(AS54&gt;AS$4,0,IF(AS54&lt;AS$3,1,((AS$4-AS54)/AS$5))))))*100</f>
        <v>50</v>
      </c>
      <c r="AU54" s="75">
        <v>15</v>
      </c>
      <c r="AV54" s="66">
        <f>(IF(AU54=-1,0,(IF(AU54&gt;AU$4,0,IF(AU54&lt;AU$3,1,((AU$4-AU54)/AU$5))))))*100</f>
        <v>93.301435406698559</v>
      </c>
      <c r="AW54" s="75">
        <v>2.0169689822946499</v>
      </c>
      <c r="AX54" s="68">
        <f>(IF(AW54=-1,0,(IF(AW54&gt;AW$4,0,IF(AW54&lt;AW$3,1,((AW$4-AW54)/AW$5))))))*100</f>
        <v>86.55354011803567</v>
      </c>
      <c r="AY54" s="75">
        <v>16.5</v>
      </c>
      <c r="AZ54" s="66">
        <f>+IF(AY54="No Practice",0,AY54/30)*100</f>
        <v>55.000000000000007</v>
      </c>
      <c r="BA54" s="76">
        <f>AVERAGE(AT54,AV54,AX54,AZ54)</f>
        <v>71.213743881183561</v>
      </c>
      <c r="BB54" s="68">
        <f>+BA54</f>
        <v>71.213743881183561</v>
      </c>
      <c r="BC54" s="115">
        <f>+ROUND(BA54,1)</f>
        <v>71.2</v>
      </c>
      <c r="BD54" s="69">
        <f>RANK(BB54,BB$13:BB$224)</f>
        <v>62</v>
      </c>
      <c r="BE54" s="73">
        <v>7</v>
      </c>
      <c r="BF54" s="73">
        <v>11</v>
      </c>
      <c r="BG54" s="77">
        <f>+SUM(BE54,BF54)</f>
        <v>18</v>
      </c>
      <c r="BH54" s="76">
        <f>(IF(BG54=-1,0,(IF(BG54&lt;BG$4,0,IF(BG54&gt;BG$3,1,((-BG$4+BG54)/BG$5))))))*100</f>
        <v>90</v>
      </c>
      <c r="BI54" s="119">
        <f>+BH54</f>
        <v>90</v>
      </c>
      <c r="BJ54" s="115">
        <f>ROUND(BH54,1)</f>
        <v>90</v>
      </c>
      <c r="BK54" s="69">
        <f>RANK(BI54,BI$13:BI$224)</f>
        <v>11</v>
      </c>
      <c r="BL54" s="73">
        <v>9</v>
      </c>
      <c r="BM54" s="68">
        <f>(IF(BL54=-1,0,(IF(BL54&lt;BL$4,0,IF(BL54&gt;BL$3,1,((-BL$4+BL54)/BL$5))))))*100</f>
        <v>90</v>
      </c>
      <c r="BN54" s="73">
        <v>7</v>
      </c>
      <c r="BO54" s="68">
        <f>(IF(BN54=-1,0,(IF(BN54&lt;BN$4,0,IF(BN54&gt;BN$3,1,((-BN$4+BN54)/BN$5))))))*100</f>
        <v>70</v>
      </c>
      <c r="BP54" s="73">
        <v>8</v>
      </c>
      <c r="BQ54" s="68">
        <f>(IF(BP54=-1,0,(IF(BP54&lt;BP$4,0,IF(BP54&gt;BP$3,1,((-BP$4+BP54)/BP$5))))))*100</f>
        <v>80</v>
      </c>
      <c r="BR54" s="73">
        <v>4</v>
      </c>
      <c r="BS54" s="78">
        <f>(IF(BR54=-1,0,(IF(BR54&lt;BR$4,0,IF(BR54&gt;BR$3,1,((-BR$4+BR54)/BR$5))))))*100</f>
        <v>66.666666666666657</v>
      </c>
      <c r="BT54" s="73">
        <v>7</v>
      </c>
      <c r="BU54" s="68">
        <f>(IF(BT54=-1,0,(IF(BT54&lt;BT$4,0,IF(BT54&gt;BT$3,1,((-BT$4+BT54)/BT$5))))))*100</f>
        <v>100</v>
      </c>
      <c r="BV54" s="73">
        <v>5</v>
      </c>
      <c r="BW54" s="66">
        <f>(IF(BV54=-1,0,(IF(BV54&lt;BV$4,0,IF(BV54&gt;BV$3,1,((-BV$4+BV54)/BV$5))))))*100</f>
        <v>71.428571428571431</v>
      </c>
      <c r="BX54" s="77">
        <f>+SUM(BN54,BL54,BP54,BR54,BT54,BV54)</f>
        <v>40</v>
      </c>
      <c r="BY54" s="80">
        <f>(IF(BX54=-1,0,(IF(BX54&lt;BX$4,0,IF(BX54&gt;BX$3,1,((-BX$4+BX54)/BX$5))))))*100</f>
        <v>80</v>
      </c>
      <c r="BZ54" s="78">
        <f>+BY54</f>
        <v>80</v>
      </c>
      <c r="CA54" s="115">
        <f>+ROUND(BY54,1)</f>
        <v>80</v>
      </c>
      <c r="CB54" s="72">
        <f>RANK(BZ54,BZ$13:BZ$224)</f>
        <v>13</v>
      </c>
      <c r="CC54" s="73">
        <v>10</v>
      </c>
      <c r="CD54" s="68">
        <f>(IF(CC54=-1,0,(IF(CC54&gt;CC$4,0,IF(CC54&lt;CC$3,1,((CC$4-CC54)/CC$5))))))*100</f>
        <v>88.333333333333329</v>
      </c>
      <c r="CE54" s="73">
        <v>255.5</v>
      </c>
      <c r="CF54" s="66">
        <f>(IF(CE54=-1,0,(IF(CE54&gt;CE$4,0,IF(CE54&lt;CE$3,1,((CE$4-CE54)/CE$5))))))*100</f>
        <v>68.083462132921184</v>
      </c>
      <c r="CG54" s="73">
        <v>71.206524244018894</v>
      </c>
      <c r="CH54" s="66">
        <f>(IF(CG54=-1,0,(IF(CG54&gt;CG$4,0,IF(CG54&lt;CG$3,1,((CG$4-CG54)/CG$5)^$CH$3)))))*100</f>
        <v>29.884637305359497</v>
      </c>
      <c r="CI54" s="73" t="s">
        <v>1975</v>
      </c>
      <c r="CJ54" s="78">
        <f>IF(CI54="NO VAT","No VAT",(IF(CI54="NO REFUND",0,(IF(CI54&gt;CI$5,0,IF(CI54&lt;CI$3,1,((CI$5-CI54)/CI$5))))))*100)</f>
        <v>0</v>
      </c>
      <c r="CK54" s="73" t="s">
        <v>1975</v>
      </c>
      <c r="CL54" s="68">
        <f>IF(CK54="NO VAT","No VAT",(IF(CK54="NO REFUND",0,(IF(CK54&gt;CK$4,0,IF(CK54&lt;CK$3,1,((CK$4-CK54)/CK$5))))))*100)</f>
        <v>0</v>
      </c>
      <c r="CM54" s="73">
        <v>5.5</v>
      </c>
      <c r="CN54" s="68">
        <f>IF(CM54="NO CIT","No CIT",IF(CM54&gt;CM$4,0,IF(CM54&lt;CM$3,1,((CM$4-CM54)/CM$5)))*100)</f>
        <v>92.660550458715591</v>
      </c>
      <c r="CO54" s="73">
        <v>0</v>
      </c>
      <c r="CP54" s="66">
        <f>IF(CO54="NO CIT","No CIT",IF(CO54&gt;CO$4,0,IF(CO54&lt;CO$3,1,((CO$5-CO54)/CO$5)))*100)</f>
        <v>100</v>
      </c>
      <c r="CQ54" s="157">
        <f>IF(OR(ISNUMBER(CJ54),ISNUMBER(CL54),ISNUMBER(CN54),ISNUMBER(CP54)),AVERAGE(CJ54,CL54,CN54,CP54),"")</f>
        <v>48.165137614678898</v>
      </c>
      <c r="CR54" s="128">
        <f>AVERAGE(CD54,CF54,CH54,CQ54)</f>
        <v>58.616642596573229</v>
      </c>
      <c r="CS54" s="78">
        <f>+CR54</f>
        <v>58.616642596573229</v>
      </c>
      <c r="CT54" s="115">
        <f>ROUND(CR54,1)</f>
        <v>58.6</v>
      </c>
      <c r="CU54" s="69">
        <f>RANK(CS54,CS$13:CS$224)</f>
        <v>148</v>
      </c>
      <c r="CV54" s="73">
        <v>112</v>
      </c>
      <c r="CW54" s="68">
        <f>(IF(CV54=-1,0,(IF(CV54&gt;CV$4,0,IF(CV54&lt;CV$3,1,((CV$4-CV54)/CV$5))))))*100</f>
        <v>30.188679245283019</v>
      </c>
      <c r="CX54" s="73">
        <v>48</v>
      </c>
      <c r="CY54" s="68">
        <f>(IF(CX54=-1,0,(IF(CX54&gt;CX$4,0,IF(CX54&lt;CX$3,1,((CX$4-CX54)/CX$5))))))*100</f>
        <v>72.189349112426044</v>
      </c>
      <c r="CZ54" s="73">
        <v>630</v>
      </c>
      <c r="DA54" s="68">
        <f>(IF(CZ54=-1,0,(IF(CZ54&gt;CZ$4,0,IF(CZ54&lt;CZ$3,1,((CZ$4-CZ54)/CZ$5))))))*100</f>
        <v>40.566037735849058</v>
      </c>
      <c r="DB54" s="73">
        <v>90</v>
      </c>
      <c r="DC54" s="68">
        <f>(IF(DB54=-1,0,(IF(DB54&gt;DB$4,0,IF(DB54&lt;DB$3,1,((DB$4-DB54)/DB$5))))))*100</f>
        <v>77.5</v>
      </c>
      <c r="DD54" s="73">
        <v>112</v>
      </c>
      <c r="DE54" s="68">
        <f>(IF(DD54=-1,0,(IF(DD54&gt;DD$4,0,IF(DD54&lt;DD$3,1,((DD$4-DD54)/DD$5))))))*100</f>
        <v>60.215053763440864</v>
      </c>
      <c r="DF54" s="73">
        <v>64</v>
      </c>
      <c r="DG54" s="68">
        <f>(IF(DF54=-1,0,(IF(DF54&gt;DF$4,0,IF(DF54&lt;DF$3,1,((DF$4-DF54)/DF$5))))))*100</f>
        <v>73.640167364016733</v>
      </c>
      <c r="DH54" s="73">
        <v>545</v>
      </c>
      <c r="DI54" s="68">
        <f>(IF(DH54=-1,0,(IF(DH54&gt;DH$4,0,IF(DH54&lt;DH$3,1,((DH$4-DH54)/DH$5))))))*100</f>
        <v>54.583333333333329</v>
      </c>
      <c r="DJ54" s="73">
        <v>50</v>
      </c>
      <c r="DK54" s="66">
        <f>(IF(DJ54=-1,0,(IF(DJ54&gt;DJ$4,0,IF(DJ54&lt;DJ$3,1,((DJ$4-DJ54)/DJ$5))))))*100</f>
        <v>92.857142857142861</v>
      </c>
      <c r="DL54" s="78">
        <f>AVERAGE(CW54,CY54,DA54,DC54,DE54,DG54,DI54,DK54)</f>
        <v>62.717470426436492</v>
      </c>
      <c r="DM54" s="78">
        <f>+DL54</f>
        <v>62.717470426436492</v>
      </c>
      <c r="DN54" s="115">
        <f>ROUND(DL54,1)</f>
        <v>62.7</v>
      </c>
      <c r="DO54" s="69">
        <f>RANK(DM54,DM$13:DM$224)</f>
        <v>133</v>
      </c>
      <c r="DP54" s="67">
        <v>1288</v>
      </c>
      <c r="DQ54" s="66">
        <f>(IF(DP54=-1,0,(IF(DP54&gt;DP$4,0,IF(DP54&lt;DP$3,1,((DP$4-DP54)/DP$5))))))*100</f>
        <v>4.2622950819672125</v>
      </c>
      <c r="DR54" s="67">
        <v>45.8</v>
      </c>
      <c r="DS54" s="66">
        <f>(IF(DR54=-1,0,(IF(DR54&gt;DR$4,0,IF(DR54&lt;DR$3,1,((DR$4-DR54)/DR$5))))))*100</f>
        <v>48.59392575928009</v>
      </c>
      <c r="DT54" s="67">
        <v>9</v>
      </c>
      <c r="DU54" s="66">
        <f>DT54/18*100</f>
        <v>50</v>
      </c>
      <c r="DV54" s="78">
        <f>AVERAGE(DU54,DQ54,DS54)</f>
        <v>34.285406947082436</v>
      </c>
      <c r="DW54" s="78">
        <f>+DV54</f>
        <v>34.285406947082436</v>
      </c>
      <c r="DX54" s="115">
        <f>ROUND(DV54,1)</f>
        <v>34.299999999999997</v>
      </c>
      <c r="DY54" s="69">
        <f>RANK(DW54,DW$13:DW$224)</f>
        <v>177</v>
      </c>
      <c r="DZ54" s="67">
        <v>68.734885850370304</v>
      </c>
      <c r="EA54" s="68">
        <f>(IF(DZ54=-1,0,(IF(DZ54&lt;DZ$4,0,IF(DZ54&gt;DZ$3,1,((-DZ$4+DZ54)/DZ$5))))))*100</f>
        <v>73.988036437427667</v>
      </c>
      <c r="EB54" s="67">
        <v>11</v>
      </c>
      <c r="EC54" s="66">
        <f>(IF(EB54=-1,0,(IF(EB54&lt;EB$4,0,IF(EB54&gt;EB$3,1,((-EB$4+EB54)/EB$5))))))*100</f>
        <v>68.75</v>
      </c>
      <c r="ED54" s="68">
        <f>AVERAGE(EA54,EC54)</f>
        <v>71.369018218713833</v>
      </c>
      <c r="EE54" s="78">
        <f>+ED54</f>
        <v>71.369018218713833</v>
      </c>
      <c r="EF54" s="115">
        <f>ROUND(ED54,1)</f>
        <v>71.400000000000006</v>
      </c>
      <c r="EG54" s="69">
        <f>RANK(EE54,EE$13:EE$224)</f>
        <v>32</v>
      </c>
      <c r="EH54" s="81"/>
      <c r="EI54" s="81"/>
      <c r="EJ54" s="81"/>
      <c r="EK54" s="83">
        <f>RANK(EN54,EN$13:EN$224)</f>
        <v>67</v>
      </c>
      <c r="EL54" s="134">
        <f>ROUND(EM54,1)</f>
        <v>70.099999999999994</v>
      </c>
      <c r="EM54" s="158">
        <f>AVERAGE(Q54,AC54,BA54,BH54,BY54,CR54,DL54,DV54,ED54,AO54)</f>
        <v>70.059636093890063</v>
      </c>
      <c r="EN54" s="139">
        <f>AVERAGE(Q54,AC54,BA54,BH54,BY54,CR54,DL54,DV54,ED54,AO54)</f>
        <v>70.059636093890063</v>
      </c>
      <c r="EO54" s="84"/>
      <c r="EP54" s="85"/>
      <c r="EQ54" s="46"/>
    </row>
    <row r="55" spans="1:149" ht="14.45" customHeight="1" x14ac:dyDescent="0.25">
      <c r="A55" s="64" t="s">
        <v>63</v>
      </c>
      <c r="B55" s="156" t="str">
        <f>INDEX('Economy Names'!$A$2:$H$213,'Economy Names'!L44,'Economy Names'!$K$1)</f>
        <v>Comoros</v>
      </c>
      <c r="C55" s="65">
        <v>9</v>
      </c>
      <c r="D55" s="66">
        <f>(IF(C55=-1,0,(IF(C55&gt;C$4,0,IF(C55&lt;C$3,1,((C$4-C55)/C$5))))))*100</f>
        <v>52.941176470588239</v>
      </c>
      <c r="E55" s="65">
        <v>16</v>
      </c>
      <c r="F55" s="66">
        <f>(IF(E55=-1,0,(IF(E55&gt;E$4,0,IF(E55&lt;E$3,1,((E$4-E55)/E$5))))))*100</f>
        <v>84.422110552763812</v>
      </c>
      <c r="G55" s="67">
        <v>54.223984365202099</v>
      </c>
      <c r="H55" s="66">
        <f>(IF(G55=-1,0,(IF(G55&gt;G$4,0,IF(G55&lt;G$3,1,((G$4-G55)/G$5))))))*100</f>
        <v>72.888007817398943</v>
      </c>
      <c r="I55" s="65">
        <v>9</v>
      </c>
      <c r="J55" s="66">
        <f>(IF(I55=-1,0,(IF(I55&gt;I$4,0,IF(I55&lt;I$3,1,((I$4-I55)/I$5))))))*100</f>
        <v>52.941176470588239</v>
      </c>
      <c r="K55" s="65">
        <v>16</v>
      </c>
      <c r="L55" s="66">
        <f>(IF(K55=-1,0,(IF(K55&gt;K$4,0,IF(K55&lt;K$3,1,((K$4-K55)/K$5))))))*100</f>
        <v>84.422110552763812</v>
      </c>
      <c r="M55" s="67">
        <v>54.223984365202099</v>
      </c>
      <c r="N55" s="68">
        <f>(IF(M55=-1,0,(IF(M55&gt;M$4,0,IF(M55&lt;M$3,1,((M$4-M55)/M$5))))))*100</f>
        <v>72.888007817398943</v>
      </c>
      <c r="O55" s="67">
        <v>17.220710902470898</v>
      </c>
      <c r="P55" s="66">
        <f>(IF(O55=-1,0,(IF(O55&gt;O$4,0,IF(O55&lt;O$3,1,((O$4-O55)/O$5))))))*100</f>
        <v>95.694822274382275</v>
      </c>
      <c r="Q55" s="68">
        <f>25%*P55+12.5%*D55+12.5%*F55+12.5%*H55+12.5%*J55+12.5%*L55+12.5%*N55</f>
        <v>76.486529278783323</v>
      </c>
      <c r="R55" s="78">
        <f>+Q55</f>
        <v>76.486529278783323</v>
      </c>
      <c r="S55" s="115">
        <f>+ROUND(Q55,1)</f>
        <v>76.5</v>
      </c>
      <c r="T55" s="69">
        <f>RANK(R55,R$13:R$224)</f>
        <v>158</v>
      </c>
      <c r="U55" s="70">
        <v>11</v>
      </c>
      <c r="V55" s="66">
        <f>(IF(U55=-1,0,(IF(U55&gt;U$4,0,IF(U55&lt;U$3,1,((U$4-U55)/U$5))))))*100</f>
        <v>76</v>
      </c>
      <c r="W55" s="70">
        <v>107</v>
      </c>
      <c r="X55" s="66">
        <f>(IF(W55=-1,0,(IF(W55&gt;W$4,0,IF(W55&lt;W$3,1,((W$4-W55)/W$5))))))*100</f>
        <v>76.657060518731996</v>
      </c>
      <c r="Y55" s="71">
        <v>1.48356424424787</v>
      </c>
      <c r="Z55" s="68">
        <f>(IF(Y55=-1,0,(IF(Y55&gt;Y$4,0,IF(Y55&lt;Y$3,1,((Y$4-Y55)/Y$5))))))*100</f>
        <v>92.58217877876065</v>
      </c>
      <c r="AA55" s="70">
        <v>4</v>
      </c>
      <c r="AB55" s="66">
        <f>IF(AA55="No Practice", 0, AA55/15*100)</f>
        <v>26.666666666666668</v>
      </c>
      <c r="AC55" s="68">
        <f>AVERAGE(V55,X55,Z55,AB55)</f>
        <v>67.976476491039833</v>
      </c>
      <c r="AD55" s="68">
        <f>+AC55</f>
        <v>67.976476491039833</v>
      </c>
      <c r="AE55" s="115">
        <f>+ROUND(AC55,1)</f>
        <v>68</v>
      </c>
      <c r="AF55" s="72">
        <f>RANK(AD55,AD$13:AD$224)</f>
        <v>101</v>
      </c>
      <c r="AG55" s="70">
        <v>3</v>
      </c>
      <c r="AH55" s="66">
        <f>(IF(AG55=-1,0,(IF(AG55&gt;AG$4,0,IF(AG55&lt;AG$3,1,((AG$4-AG55)/AG$5))))))*100</f>
        <v>100</v>
      </c>
      <c r="AI55" s="70">
        <v>120</v>
      </c>
      <c r="AJ55" s="66">
        <f>(IF(AI55=-1,0,(IF(AI55&gt;AI$4,0,IF(AI55&lt;AI$3,1,((AI$4-AI55)/AI$5))))))*100</f>
        <v>55.652173913043477</v>
      </c>
      <c r="AK55" s="71">
        <v>1212.25902795609</v>
      </c>
      <c r="AL55" s="66">
        <f>(IF(AK55=-1,0,(IF(AK55&gt;AK$4,0,IF(AK55&lt;AK$3,1,((AK$4-AK55)/AK$5))))))*100</f>
        <v>85.033839161035928</v>
      </c>
      <c r="AM55" s="70">
        <v>0</v>
      </c>
      <c r="AN55" s="66">
        <f>+IF(AM55="No Practice",0,AM55/8)*100</f>
        <v>0</v>
      </c>
      <c r="AO55" s="74">
        <f>AVERAGE(AH55,AJ55,AL55,AN55)</f>
        <v>60.171503268519849</v>
      </c>
      <c r="AP55" s="68">
        <f>+AO55</f>
        <v>60.171503268519849</v>
      </c>
      <c r="AQ55" s="115">
        <f>+ROUND(AO55,1)</f>
        <v>60.2</v>
      </c>
      <c r="AR55" s="69">
        <f>RANK(AP55,AP$13:AP$224)</f>
        <v>136</v>
      </c>
      <c r="AS55" s="75">
        <v>4</v>
      </c>
      <c r="AT55" s="66">
        <f>(IF(AS55=-1,0,(IF(AS55&gt;AS$4,0,IF(AS55&lt;AS$3,1,((AS$4-AS55)/AS$5))))))*100</f>
        <v>75</v>
      </c>
      <c r="AU55" s="75">
        <v>30</v>
      </c>
      <c r="AV55" s="66">
        <f>(IF(AU55=-1,0,(IF(AU55&gt;AU$4,0,IF(AU55&lt;AU$3,1,((AU$4-AU55)/AU$5))))))*100</f>
        <v>86.124401913875602</v>
      </c>
      <c r="AW55" s="75">
        <v>7.6337221612109296</v>
      </c>
      <c r="AX55" s="68">
        <f>(IF(AW55=-1,0,(IF(AW55&gt;AW$4,0,IF(AW55&lt;AW$3,1,((AW$4-AW55)/AW$5))))))*100</f>
        <v>49.108518925260469</v>
      </c>
      <c r="AY55" s="75">
        <v>7</v>
      </c>
      <c r="AZ55" s="66">
        <f>+IF(AY55="No Practice",0,AY55/30)*100</f>
        <v>23.333333333333332</v>
      </c>
      <c r="BA55" s="76">
        <f>AVERAGE(AT55,AV55,AX55,AZ55)</f>
        <v>58.39156354311735</v>
      </c>
      <c r="BB55" s="68">
        <f>+BA55</f>
        <v>58.39156354311735</v>
      </c>
      <c r="BC55" s="115">
        <f>+ROUND(BA55,1)</f>
        <v>58.4</v>
      </c>
      <c r="BD55" s="69">
        <f>RANK(BB55,BB$13:BB$224)</f>
        <v>113</v>
      </c>
      <c r="BE55" s="73">
        <v>2</v>
      </c>
      <c r="BF55" s="73">
        <v>6</v>
      </c>
      <c r="BG55" s="77">
        <f>+SUM(BE55,BF55)</f>
        <v>8</v>
      </c>
      <c r="BH55" s="76">
        <f>(IF(BG55=-1,0,(IF(BG55&lt;BG$4,0,IF(BG55&gt;BG$3,1,((-BG$4+BG55)/BG$5))))))*100</f>
        <v>40</v>
      </c>
      <c r="BI55" s="119">
        <f>+BH55</f>
        <v>40</v>
      </c>
      <c r="BJ55" s="115">
        <f>ROUND(BH55,1)</f>
        <v>40</v>
      </c>
      <c r="BK55" s="69">
        <f>RANK(BI55,BI$13:BI$224)</f>
        <v>132</v>
      </c>
      <c r="BL55" s="73">
        <v>7</v>
      </c>
      <c r="BM55" s="68">
        <f>(IF(BL55=-1,0,(IF(BL55&lt;BL$4,0,IF(BL55&gt;BL$3,1,((-BL$4+BL55)/BL$5))))))*100</f>
        <v>70</v>
      </c>
      <c r="BN55" s="73">
        <v>1</v>
      </c>
      <c r="BO55" s="68">
        <f>(IF(BN55=-1,0,(IF(BN55&lt;BN$4,0,IF(BN55&gt;BN$3,1,((-BN$4+BN55)/BN$5))))))*100</f>
        <v>10</v>
      </c>
      <c r="BP55" s="73">
        <v>5</v>
      </c>
      <c r="BQ55" s="68">
        <f>(IF(BP55=-1,0,(IF(BP55&lt;BP$4,0,IF(BP55&gt;BP$3,1,((-BP$4+BP55)/BP$5))))))*100</f>
        <v>50</v>
      </c>
      <c r="BR55" s="73">
        <v>0</v>
      </c>
      <c r="BS55" s="78">
        <f>(IF(BR55=-1,0,(IF(BR55&lt;BR$4,0,IF(BR55&gt;BR$3,1,((-BR$4+BR55)/BR$5))))))*100</f>
        <v>0</v>
      </c>
      <c r="BT55" s="73">
        <v>0</v>
      </c>
      <c r="BU55" s="68">
        <f>(IF(BT55=-1,0,(IF(BT55&lt;BT$4,0,IF(BT55&gt;BT$3,1,((-BT$4+BT55)/BT$5))))))*100</f>
        <v>0</v>
      </c>
      <c r="BV55" s="73">
        <v>0</v>
      </c>
      <c r="BW55" s="66">
        <f>(IF(BV55=-1,0,(IF(BV55&lt;BV$4,0,IF(BV55&gt;BV$3,1,((-BV$4+BV55)/BV$5))))))*100</f>
        <v>0</v>
      </c>
      <c r="BX55" s="77">
        <f>+SUM(BN55,BL55,BP55,BR55,BT55,BV55)</f>
        <v>13</v>
      </c>
      <c r="BY55" s="80">
        <f>(IF(BX55=-1,0,(IF(BX55&lt;BX$4,0,IF(BX55&gt;BX$3,1,((-BX$4+BX55)/BX$5))))))*100</f>
        <v>26</v>
      </c>
      <c r="BZ55" s="78">
        <f>+BY55</f>
        <v>26</v>
      </c>
      <c r="CA55" s="115">
        <f>+ROUND(BY55,1)</f>
        <v>26</v>
      </c>
      <c r="CB55" s="72">
        <f>RANK(BZ55,BZ$13:BZ$224)</f>
        <v>162</v>
      </c>
      <c r="CC55" s="73">
        <v>33</v>
      </c>
      <c r="CD55" s="68">
        <f>(IF(CC55=-1,0,(IF(CC55&gt;CC$4,0,IF(CC55&lt;CC$3,1,((CC$4-CC55)/CC$5))))))*100</f>
        <v>50</v>
      </c>
      <c r="CE55" s="73">
        <v>100</v>
      </c>
      <c r="CF55" s="66">
        <f>(IF(CE55=-1,0,(IF(CE55&gt;CE$4,0,IF(CE55&lt;CE$3,1,((CE$4-CE55)/CE$5))))))*100</f>
        <v>92.117465224111285</v>
      </c>
      <c r="CG55" s="73">
        <v>219.60350865548801</v>
      </c>
      <c r="CH55" s="66">
        <f>(IF(CG55=-1,0,(IF(CG55&gt;CG$4,0,IF(CG55&lt;CG$3,1,((CG$4-CG55)/CG$5)^$CH$3)))))*100</f>
        <v>0</v>
      </c>
      <c r="CI55" s="73" t="s">
        <v>1976</v>
      </c>
      <c r="CJ55" s="78" t="str">
        <f>IF(CI55="NO VAT","No VAT",(IF(CI55="NO REFUND",0,(IF(CI55&gt;CI$5,0,IF(CI55&lt;CI$3,1,((CI$5-CI55)/CI$5))))))*100)</f>
        <v>No VAT</v>
      </c>
      <c r="CK55" s="73" t="s">
        <v>1976</v>
      </c>
      <c r="CL55" s="68" t="str">
        <f>IF(CK55="NO VAT","No VAT",(IF(CK55="NO REFUND",0,(IF(CK55&gt;CK$4,0,IF(CK55&lt;CK$3,1,((CK$4-CK55)/CK$5))))))*100)</f>
        <v>No VAT</v>
      </c>
      <c r="CM55" s="73">
        <v>12</v>
      </c>
      <c r="CN55" s="68">
        <f>IF(CM55="NO CIT","No CIT",IF(CM55&gt;CM$4,0,IF(CM55&lt;CM$3,1,((CM$4-CM55)/CM$5)))*100)</f>
        <v>80.733944954128447</v>
      </c>
      <c r="CO55" s="73">
        <v>21.1428571428571</v>
      </c>
      <c r="CP55" s="66">
        <f>IF(CO55="NO CIT","No CIT",IF(CO55&gt;CO$4,0,IF(CO55&lt;CO$3,1,((CO$5-CO55)/CO$5)))*100)</f>
        <v>33.928571428571566</v>
      </c>
      <c r="CQ55" s="157">
        <f>IF(OR(ISNUMBER(CJ55),ISNUMBER(CL55),ISNUMBER(CN55),ISNUMBER(CP55)),AVERAGE(CJ55,CL55,CN55,CP55),"")</f>
        <v>57.331258191350003</v>
      </c>
      <c r="CR55" s="128">
        <f>AVERAGE(CD55,CF55,CH55,CQ55)</f>
        <v>49.862180853865326</v>
      </c>
      <c r="CS55" s="78">
        <f>+CR55</f>
        <v>49.862180853865326</v>
      </c>
      <c r="CT55" s="115">
        <f>ROUND(CR55,1)</f>
        <v>49.9</v>
      </c>
      <c r="CU55" s="69">
        <f>RANK(CS55,CS$13:CS$224)</f>
        <v>168</v>
      </c>
      <c r="CV55" s="73">
        <v>50.8125</v>
      </c>
      <c r="CW55" s="68">
        <f>(IF(CV55=-1,0,(IF(CV55&gt;CV$4,0,IF(CV55&lt;CV$3,1,((CV$4-CV55)/CV$5))))))*100</f>
        <v>68.671383647798748</v>
      </c>
      <c r="CX55" s="73">
        <v>50</v>
      </c>
      <c r="CY55" s="68">
        <f>(IF(CX55=-1,0,(IF(CX55&gt;CX$4,0,IF(CX55&lt;CX$3,1,((CX$4-CX55)/CX$5))))))*100</f>
        <v>71.005917159763314</v>
      </c>
      <c r="CZ55" s="73">
        <v>650.82000000000005</v>
      </c>
      <c r="DA55" s="68">
        <f>(IF(CZ55=-1,0,(IF(CZ55&gt;CZ$4,0,IF(CZ55&lt;CZ$3,1,((CZ$4-CZ55)/CZ$5))))))*100</f>
        <v>38.601886792452831</v>
      </c>
      <c r="DB55" s="73">
        <v>124</v>
      </c>
      <c r="DC55" s="68">
        <f>(IF(DB55=-1,0,(IF(DB55&gt;DB$4,0,IF(DB55&lt;DB$3,1,((DB$4-DB55)/DB$5))))))*100</f>
        <v>69</v>
      </c>
      <c r="DD55" s="73">
        <v>70.272727272727195</v>
      </c>
      <c r="DE55" s="68">
        <f>(IF(DD55=-1,0,(IF(DD55&gt;DD$4,0,IF(DD55&lt;DD$3,1,((DD$4-DD55)/DD$5))))))*100</f>
        <v>75.171065493646168</v>
      </c>
      <c r="DF55" s="73">
        <v>26</v>
      </c>
      <c r="DG55" s="68">
        <f>(IF(DF55=-1,0,(IF(DF55&gt;DF$4,0,IF(DF55&lt;DF$3,1,((DF$4-DF55)/DF$5))))))*100</f>
        <v>89.539748953974893</v>
      </c>
      <c r="DH55" s="73">
        <v>765.39545454545498</v>
      </c>
      <c r="DI55" s="68">
        <f>(IF(DH55=-1,0,(IF(DH55&gt;DH$4,0,IF(DH55&lt;DH$3,1,((DH$4-DH55)/DH$5))))))*100</f>
        <v>36.217045454545413</v>
      </c>
      <c r="DJ55" s="73">
        <v>92.8</v>
      </c>
      <c r="DK55" s="66">
        <f>(IF(DJ55=-1,0,(IF(DJ55&gt;DJ$4,0,IF(DJ55&lt;DJ$3,1,((DJ$4-DJ55)/DJ$5))))))*100</f>
        <v>86.742857142857162</v>
      </c>
      <c r="DL55" s="78">
        <f>AVERAGE(CW55,CY55,DA55,DC55,DE55,DG55,DI55,DK55)</f>
        <v>66.868738080629811</v>
      </c>
      <c r="DM55" s="78">
        <f>+DL55</f>
        <v>66.868738080629811</v>
      </c>
      <c r="DN55" s="115">
        <f>ROUND(DL55,1)</f>
        <v>66.900000000000006</v>
      </c>
      <c r="DO55" s="69">
        <f>RANK(DM55,DM$13:DM$224)</f>
        <v>120</v>
      </c>
      <c r="DP55" s="67">
        <v>506</v>
      </c>
      <c r="DQ55" s="66">
        <f>(IF(DP55=-1,0,(IF(DP55&gt;DP$4,0,IF(DP55&lt;DP$3,1,((DP$4-DP55)/DP$5))))))*100</f>
        <v>68.360655737704917</v>
      </c>
      <c r="DR55" s="67">
        <v>89.4</v>
      </c>
      <c r="DS55" s="66">
        <f>(IF(DR55=-1,0,(IF(DR55&gt;DR$4,0,IF(DR55&lt;DR$3,1,((DR$4-DR55)/DR$5))))))*100</f>
        <v>0</v>
      </c>
      <c r="DT55" s="67">
        <v>5.5</v>
      </c>
      <c r="DU55" s="66">
        <f>DT55/18*100</f>
        <v>30.555555555555557</v>
      </c>
      <c r="DV55" s="78">
        <f>AVERAGE(DU55,DQ55,DS55)</f>
        <v>32.972070431086827</v>
      </c>
      <c r="DW55" s="78">
        <f>+DV55</f>
        <v>32.972070431086827</v>
      </c>
      <c r="DX55" s="115">
        <f>ROUND(DV55,1)</f>
        <v>33</v>
      </c>
      <c r="DY55" s="69">
        <f>RANK(DW55,DW$13:DW$224)</f>
        <v>179</v>
      </c>
      <c r="DZ55" s="67">
        <v>0</v>
      </c>
      <c r="EA55" s="68">
        <f>(IF(DZ55=-1,0,(IF(DZ55&lt;DZ$4,0,IF(DZ55&gt;DZ$3,1,((-DZ$4+DZ55)/DZ$5))))))*100</f>
        <v>0</v>
      </c>
      <c r="EB55" s="67">
        <v>0</v>
      </c>
      <c r="EC55" s="66">
        <f>(IF(EB55=-1,0,(IF(EB55&lt;EB$4,0,IF(EB55&gt;EB$3,1,((-EB$4+EB55)/EB$5))))))*100</f>
        <v>0</v>
      </c>
      <c r="ED55" s="68">
        <f>AVERAGE(EA55,EC55)</f>
        <v>0</v>
      </c>
      <c r="EE55" s="78">
        <f>+ED55</f>
        <v>0</v>
      </c>
      <c r="EF55" s="115">
        <f>ROUND(ED55,1)</f>
        <v>0</v>
      </c>
      <c r="EG55" s="69">
        <f>RANK(EE55,EE$13:EE$224)</f>
        <v>168</v>
      </c>
      <c r="EH55" s="81"/>
      <c r="EI55" s="81"/>
      <c r="EJ55" s="81"/>
      <c r="EK55" s="83">
        <f>RANK(EN55,EN$13:EN$224)</f>
        <v>160</v>
      </c>
      <c r="EL55" s="134">
        <f>ROUND(EM55,1)</f>
        <v>47.9</v>
      </c>
      <c r="EM55" s="158">
        <f>AVERAGE(Q55,AC55,BA55,BH55,BY55,CR55,DL55,DV55,ED55,AO55)</f>
        <v>47.872906194704228</v>
      </c>
      <c r="EN55" s="139">
        <f>AVERAGE(Q55,AC55,BA55,BH55,BY55,CR55,DL55,DV55,ED55,AO55)</f>
        <v>47.872906194704228</v>
      </c>
      <c r="EO55" s="84"/>
      <c r="EP55" s="85"/>
      <c r="EQ55" s="46"/>
    </row>
    <row r="56" spans="1:149" ht="14.45" customHeight="1" x14ac:dyDescent="0.25">
      <c r="A56" s="64" t="s">
        <v>64</v>
      </c>
      <c r="B56" s="156" t="str">
        <f>INDEX('Economy Names'!$A$2:$H$213,'Economy Names'!L45,'Economy Names'!$K$1)</f>
        <v>Congo, Dem. Rep.</v>
      </c>
      <c r="C56" s="65">
        <v>4</v>
      </c>
      <c r="D56" s="66">
        <f>(IF(C56=-1,0,(IF(C56&gt;C$4,0,IF(C56&lt;C$3,1,((C$4-C56)/C$5))))))*100</f>
        <v>82.35294117647058</v>
      </c>
      <c r="E56" s="65">
        <v>7</v>
      </c>
      <c r="F56" s="66">
        <f>(IF(E56=-1,0,(IF(E56&gt;E$4,0,IF(E56&lt;E$3,1,((E$4-E56)/E$5))))))*100</f>
        <v>93.467336683417088</v>
      </c>
      <c r="G56" s="67">
        <v>16.326530612244898</v>
      </c>
      <c r="H56" s="66">
        <f>(IF(G56=-1,0,(IF(G56&gt;G$4,0,IF(G56&lt;G$3,1,((G$4-G56)/G$5))))))*100</f>
        <v>91.836734693877546</v>
      </c>
      <c r="I56" s="65">
        <v>4</v>
      </c>
      <c r="J56" s="66">
        <f>(IF(I56=-1,0,(IF(I56&gt;I$4,0,IF(I56&lt;I$3,1,((I$4-I56)/I$5))))))*100</f>
        <v>82.35294117647058</v>
      </c>
      <c r="K56" s="65">
        <v>7</v>
      </c>
      <c r="L56" s="66">
        <f>(IF(K56=-1,0,(IF(K56&gt;K$4,0,IF(K56&lt;K$3,1,((K$4-K56)/K$5))))))*100</f>
        <v>93.467336683417088</v>
      </c>
      <c r="M56" s="67">
        <v>16.326530612244898</v>
      </c>
      <c r="N56" s="68">
        <f>(IF(M56=-1,0,(IF(M56&gt;M$4,0,IF(M56&lt;M$3,1,((M$4-M56)/M$5))))))*100</f>
        <v>91.836734693877546</v>
      </c>
      <c r="O56" s="67">
        <v>4.6111363437594797</v>
      </c>
      <c r="P56" s="66">
        <f>(IF(O56=-1,0,(IF(O56&gt;O$4,0,IF(O56&lt;O$3,1,((O$4-O56)/O$5))))))*100</f>
        <v>98.847215914060129</v>
      </c>
      <c r="Q56" s="68">
        <f>25%*P56+12.5%*D56+12.5%*F56+12.5%*H56+12.5%*J56+12.5%*L56+12.5%*N56</f>
        <v>91.626057116956346</v>
      </c>
      <c r="R56" s="78">
        <f>+Q56</f>
        <v>91.626057116956346</v>
      </c>
      <c r="S56" s="115">
        <f>+ROUND(Q56,1)</f>
        <v>91.6</v>
      </c>
      <c r="T56" s="69">
        <f>RANK(R56,R$13:R$224)</f>
        <v>54</v>
      </c>
      <c r="U56" s="70">
        <v>13</v>
      </c>
      <c r="V56" s="66">
        <f>(IF(U56=-1,0,(IF(U56&gt;U$4,0,IF(U56&lt;U$3,1,((U$4-U56)/U$5))))))*100</f>
        <v>68</v>
      </c>
      <c r="W56" s="70">
        <v>122</v>
      </c>
      <c r="X56" s="66">
        <f>(IF(W56=-1,0,(IF(W56&gt;W$4,0,IF(W56&lt;W$3,1,((W$4-W56)/W$5))))))*100</f>
        <v>72.334293948126799</v>
      </c>
      <c r="Y56" s="71">
        <v>13.790840816326501</v>
      </c>
      <c r="Z56" s="68">
        <f>(IF(Y56=-1,0,(IF(Y56&gt;Y$4,0,IF(Y56&lt;Y$3,1,((Y$4-Y56)/Y$5))))))*100</f>
        <v>31.045795918367496</v>
      </c>
      <c r="AA56" s="70">
        <v>10</v>
      </c>
      <c r="AB56" s="66">
        <f>IF(AA56="No Practice", 0, AA56/15*100)</f>
        <v>66.666666666666657</v>
      </c>
      <c r="AC56" s="68">
        <f>AVERAGE(V56,X56,Z56,AB56)</f>
        <v>59.51168913329024</v>
      </c>
      <c r="AD56" s="68">
        <f>+AC56</f>
        <v>59.51168913329024</v>
      </c>
      <c r="AE56" s="115">
        <f>+ROUND(AC56,1)</f>
        <v>59.5</v>
      </c>
      <c r="AF56" s="72">
        <f>RANK(AD56,AD$13:AD$224)</f>
        <v>144</v>
      </c>
      <c r="AG56" s="70">
        <v>6</v>
      </c>
      <c r="AH56" s="66">
        <f>(IF(AG56=-1,0,(IF(AG56&gt;AG$4,0,IF(AG56&lt;AG$3,1,((AG$4-AG56)/AG$5))))))*100</f>
        <v>50</v>
      </c>
      <c r="AI56" s="70">
        <v>44</v>
      </c>
      <c r="AJ56" s="66">
        <f>(IF(AI56=-1,0,(IF(AI56&gt;AI$4,0,IF(AI56&lt;AI$3,1,((AI$4-AI56)/AI$5))))))*100</f>
        <v>88.695652173913047</v>
      </c>
      <c r="AK56" s="71">
        <v>13108.014804336701</v>
      </c>
      <c r="AL56" s="66">
        <f>(IF(AK56=-1,0,(IF(AK56&gt;AK$4,0,IF(AK56&lt;AK$3,1,((AK$4-AK56)/AK$5))))))*100</f>
        <v>0</v>
      </c>
      <c r="AM56" s="70">
        <v>0</v>
      </c>
      <c r="AN56" s="66">
        <f>+IF(AM56="No Practice",0,AM56/8)*100</f>
        <v>0</v>
      </c>
      <c r="AO56" s="74">
        <f>AVERAGE(AH56,AJ56,AL56,AN56)</f>
        <v>34.673913043478265</v>
      </c>
      <c r="AP56" s="68">
        <f>+AO56</f>
        <v>34.673913043478265</v>
      </c>
      <c r="AQ56" s="115">
        <f>+ROUND(AO56,1)</f>
        <v>34.700000000000003</v>
      </c>
      <c r="AR56" s="69">
        <f>RANK(AP56,AP$13:AP$224)</f>
        <v>177</v>
      </c>
      <c r="AS56" s="75">
        <v>8</v>
      </c>
      <c r="AT56" s="66">
        <f>(IF(AS56=-1,0,(IF(AS56&gt;AS$4,0,IF(AS56&lt;AS$3,1,((AS$4-AS56)/AS$5))))))*100</f>
        <v>41.666666666666671</v>
      </c>
      <c r="AU56" s="75">
        <v>38</v>
      </c>
      <c r="AV56" s="66">
        <f>(IF(AU56=-1,0,(IF(AU56&gt;AU$4,0,IF(AU56&lt;AU$3,1,((AU$4-AU56)/AU$5))))))*100</f>
        <v>82.296650717703344</v>
      </c>
      <c r="AW56" s="75">
        <v>10.1224489795918</v>
      </c>
      <c r="AX56" s="68">
        <f>(IF(AW56=-1,0,(IF(AW56&gt;AW$4,0,IF(AW56&lt;AW$3,1,((AW$4-AW56)/AW$5))))))*100</f>
        <v>32.517006802721333</v>
      </c>
      <c r="AY56" s="75">
        <v>9</v>
      </c>
      <c r="AZ56" s="66">
        <f>+IF(AY56="No Practice",0,AY56/30)*100</f>
        <v>30</v>
      </c>
      <c r="BA56" s="76">
        <f>AVERAGE(AT56,AV56,AX56,AZ56)</f>
        <v>46.620081046772839</v>
      </c>
      <c r="BB56" s="68">
        <f>+BA56</f>
        <v>46.620081046772839</v>
      </c>
      <c r="BC56" s="115">
        <f>+ROUND(BA56,1)</f>
        <v>46.6</v>
      </c>
      <c r="BD56" s="69">
        <f>RANK(BB56,BB$13:BB$224)</f>
        <v>159</v>
      </c>
      <c r="BE56" s="73">
        <v>0</v>
      </c>
      <c r="BF56" s="73">
        <v>6</v>
      </c>
      <c r="BG56" s="77">
        <f>+SUM(BE56,BF56)</f>
        <v>6</v>
      </c>
      <c r="BH56" s="76">
        <f>(IF(BG56=-1,0,(IF(BG56&lt;BG$4,0,IF(BG56&gt;BG$3,1,((-BG$4+BG56)/BG$5))))))*100</f>
        <v>30</v>
      </c>
      <c r="BI56" s="119">
        <f>+BH56</f>
        <v>30</v>
      </c>
      <c r="BJ56" s="115">
        <f>ROUND(BH56,1)</f>
        <v>30</v>
      </c>
      <c r="BK56" s="69">
        <f>RANK(BI56,BI$13:BI$224)</f>
        <v>152</v>
      </c>
      <c r="BL56" s="73">
        <v>7</v>
      </c>
      <c r="BM56" s="68">
        <f>(IF(BL56=-1,0,(IF(BL56&lt;BL$4,0,IF(BL56&gt;BL$3,1,((-BL$4+BL56)/BL$5))))))*100</f>
        <v>70</v>
      </c>
      <c r="BN56" s="73">
        <v>1</v>
      </c>
      <c r="BO56" s="68">
        <f>(IF(BN56=-1,0,(IF(BN56&lt;BN$4,0,IF(BN56&gt;BN$3,1,((-BN$4+BN56)/BN$5))))))*100</f>
        <v>10</v>
      </c>
      <c r="BP56" s="73">
        <v>3</v>
      </c>
      <c r="BQ56" s="68">
        <f>(IF(BP56=-1,0,(IF(BP56&lt;BP$4,0,IF(BP56&gt;BP$3,1,((-BP$4+BP56)/BP$5))))))*100</f>
        <v>30</v>
      </c>
      <c r="BR56" s="73">
        <v>0</v>
      </c>
      <c r="BS56" s="78">
        <f>(IF(BR56=-1,0,(IF(BR56&lt;BR$4,0,IF(BR56&gt;BR$3,1,((-BR$4+BR56)/BR$5))))))*100</f>
        <v>0</v>
      </c>
      <c r="BT56" s="73">
        <v>0</v>
      </c>
      <c r="BU56" s="68">
        <f>(IF(BT56=-1,0,(IF(BT56&lt;BT$4,0,IF(BT56&gt;BT$3,1,((-BT$4+BT56)/BT$5))))))*100</f>
        <v>0</v>
      </c>
      <c r="BV56" s="73">
        <v>0</v>
      </c>
      <c r="BW56" s="66">
        <f>(IF(BV56=-1,0,(IF(BV56&lt;BV$4,0,IF(BV56&gt;BV$3,1,((-BV$4+BV56)/BV$5))))))*100</f>
        <v>0</v>
      </c>
      <c r="BX56" s="77">
        <f>+SUM(BN56,BL56,BP56,BR56,BT56,BV56)</f>
        <v>11</v>
      </c>
      <c r="BY56" s="80">
        <f>(IF(BX56=-1,0,(IF(BX56&lt;BX$4,0,IF(BX56&gt;BX$3,1,((-BX$4+BX56)/BX$5))))))*100</f>
        <v>22</v>
      </c>
      <c r="BZ56" s="78">
        <f>+BY56</f>
        <v>22</v>
      </c>
      <c r="CA56" s="115">
        <f>+ROUND(BY56,1)</f>
        <v>22</v>
      </c>
      <c r="CB56" s="72">
        <f>RANK(BZ56,BZ$13:BZ$224)</f>
        <v>176</v>
      </c>
      <c r="CC56" s="73">
        <v>52</v>
      </c>
      <c r="CD56" s="68">
        <f>(IF(CC56=-1,0,(IF(CC56&gt;CC$4,0,IF(CC56&lt;CC$3,1,((CC$4-CC56)/CC$5))))))*100</f>
        <v>18.333333333333332</v>
      </c>
      <c r="CE56" s="73">
        <v>346</v>
      </c>
      <c r="CF56" s="66">
        <f>(IF(CE56=-1,0,(IF(CE56&gt;CE$4,0,IF(CE56&lt;CE$3,1,((CE$4-CE56)/CE$5))))))*100</f>
        <v>54.095826893353937</v>
      </c>
      <c r="CG56" s="73">
        <v>50.710050970156701</v>
      </c>
      <c r="CH56" s="66">
        <f>(IF(CG56=-1,0,(IF(CG56&gt;CG$4,0,IF(CG56&lt;CG$3,1,((CG$4-CG56)/CG$5)^$CH$3)))))*100</f>
        <v>64.225523546446837</v>
      </c>
      <c r="CI56" s="73" t="s">
        <v>1975</v>
      </c>
      <c r="CJ56" s="78">
        <f>IF(CI56="NO VAT","No VAT",(IF(CI56="NO REFUND",0,(IF(CI56&gt;CI$5,0,IF(CI56&lt;CI$3,1,((CI$5-CI56)/CI$5))))))*100)</f>
        <v>0</v>
      </c>
      <c r="CK56" s="73" t="s">
        <v>1975</v>
      </c>
      <c r="CL56" s="68">
        <f>IF(CK56="NO VAT","No VAT",(IF(CK56="NO REFUND",0,(IF(CK56&gt;CK$4,0,IF(CK56&lt;CK$3,1,((CK$4-CK56)/CK$5))))))*100)</f>
        <v>0</v>
      </c>
      <c r="CM56" s="73">
        <v>23</v>
      </c>
      <c r="CN56" s="68">
        <f>IF(CM56="NO CIT","No CIT",IF(CM56&gt;CM$4,0,IF(CM56&lt;CM$3,1,((CM$4-CM56)/CM$5)))*100)</f>
        <v>60.550458715596335</v>
      </c>
      <c r="CO56" s="73">
        <v>16.714285714285701</v>
      </c>
      <c r="CP56" s="66">
        <f>IF(CO56="NO CIT","No CIT",IF(CO56&gt;CO$4,0,IF(CO56&lt;CO$3,1,((CO$5-CO56)/CO$5)))*100)</f>
        <v>47.767857142857181</v>
      </c>
      <c r="CQ56" s="157">
        <f>IF(OR(ISNUMBER(CJ56),ISNUMBER(CL56),ISNUMBER(CN56),ISNUMBER(CP56)),AVERAGE(CJ56,CL56,CN56,CP56),"")</f>
        <v>27.079578964613379</v>
      </c>
      <c r="CR56" s="128">
        <f>AVERAGE(CD56,CF56,CH56,CQ56)</f>
        <v>40.933565684436871</v>
      </c>
      <c r="CS56" s="78">
        <f>+CR56</f>
        <v>40.933565684436871</v>
      </c>
      <c r="CT56" s="115">
        <f>ROUND(CR56,1)</f>
        <v>40.9</v>
      </c>
      <c r="CU56" s="69">
        <f>RANK(CS56,CS$13:CS$224)</f>
        <v>180</v>
      </c>
      <c r="CV56" s="73">
        <v>296</v>
      </c>
      <c r="CW56" s="68">
        <f>(IF(CV56=-1,0,(IF(CV56&gt;CV$4,0,IF(CV56&lt;CV$3,1,((CV$4-CV56)/CV$5))))))*100</f>
        <v>0</v>
      </c>
      <c r="CX56" s="73">
        <v>192</v>
      </c>
      <c r="CY56" s="68">
        <f>(IF(CX56=-1,0,(IF(CX56&gt;CX$4,0,IF(CX56&lt;CX$3,1,((CX$4-CX56)/CX$5))))))*100</f>
        <v>0</v>
      </c>
      <c r="CZ56" s="73">
        <v>2222.6923076923099</v>
      </c>
      <c r="DA56" s="68">
        <f>(IF(CZ56=-1,0,(IF(CZ56&gt;CZ$4,0,IF(CZ56&lt;CZ$3,1,((CZ$4-CZ56)/CZ$5))))))*100</f>
        <v>0</v>
      </c>
      <c r="DB56" s="73">
        <v>500</v>
      </c>
      <c r="DC56" s="68">
        <f>(IF(DB56=-1,0,(IF(DB56&gt;DB$4,0,IF(DB56&lt;DB$3,1,((DB$4-DB56)/DB$5))))))*100</f>
        <v>0</v>
      </c>
      <c r="DD56" s="73">
        <v>336</v>
      </c>
      <c r="DE56" s="68">
        <f>(IF(DD56=-1,0,(IF(DD56&gt;DD$4,0,IF(DD56&lt;DD$3,1,((DD$4-DD56)/DD$5))))))*100</f>
        <v>0</v>
      </c>
      <c r="DF56" s="73">
        <v>174</v>
      </c>
      <c r="DG56" s="68">
        <f>(IF(DF56=-1,0,(IF(DF56&gt;DF$4,0,IF(DF56&lt;DF$3,1,((DF$4-DF56)/DF$5))))))*100</f>
        <v>27.615062761506277</v>
      </c>
      <c r="DH56" s="73">
        <v>3039</v>
      </c>
      <c r="DI56" s="68">
        <f>(IF(DH56=-1,0,(IF(DH56&gt;DH$4,0,IF(DH56&lt;DH$3,1,((DH$4-DH56)/DH$5))))))*100</f>
        <v>0</v>
      </c>
      <c r="DJ56" s="73">
        <v>765</v>
      </c>
      <c r="DK56" s="66">
        <f>(IF(DJ56=-1,0,(IF(DJ56&gt;DJ$4,0,IF(DJ56&lt;DJ$3,1,((DJ$4-DJ56)/DJ$5))))))*100</f>
        <v>0</v>
      </c>
      <c r="DL56" s="78">
        <f>AVERAGE(CW56,CY56,DA56,DC56,DE56,DG56,DI56,DK56)</f>
        <v>3.4518828451882846</v>
      </c>
      <c r="DM56" s="78">
        <f>+DL56</f>
        <v>3.4518828451882846</v>
      </c>
      <c r="DN56" s="115">
        <f>ROUND(DL56,1)</f>
        <v>3.5</v>
      </c>
      <c r="DO56" s="69">
        <f>RANK(DM56,DM$13:DM$224)</f>
        <v>187</v>
      </c>
      <c r="DP56" s="67">
        <v>610</v>
      </c>
      <c r="DQ56" s="66">
        <f>(IF(DP56=-1,0,(IF(DP56&gt;DP$4,0,IF(DP56&lt;DP$3,1,((DP$4-DP56)/DP$5))))))*100</f>
        <v>59.83606557377049</v>
      </c>
      <c r="DR56" s="67">
        <v>80.599999999999994</v>
      </c>
      <c r="DS56" s="66">
        <f>(IF(DR56=-1,0,(IF(DR56&gt;DR$4,0,IF(DR56&lt;DR$3,1,((DR$4-DR56)/DR$5))))))*100</f>
        <v>9.4488188976377998</v>
      </c>
      <c r="DT56" s="67">
        <v>5.5</v>
      </c>
      <c r="DU56" s="66">
        <f>DT56/18*100</f>
        <v>30.555555555555557</v>
      </c>
      <c r="DV56" s="78">
        <f>AVERAGE(DU56,DQ56,DS56)</f>
        <v>33.280146675654613</v>
      </c>
      <c r="DW56" s="78">
        <f>+DV56</f>
        <v>33.280146675654613</v>
      </c>
      <c r="DX56" s="115">
        <f>ROUND(DV56,1)</f>
        <v>33.299999999999997</v>
      </c>
      <c r="DY56" s="69">
        <f>RANK(DW56,DW$13:DW$224)</f>
        <v>178</v>
      </c>
      <c r="DZ56" s="67">
        <v>0</v>
      </c>
      <c r="EA56" s="68">
        <f>(IF(DZ56=-1,0,(IF(DZ56&lt;DZ$4,0,IF(DZ56&gt;DZ$3,1,((-DZ$4+DZ56)/DZ$5))))))*100</f>
        <v>0</v>
      </c>
      <c r="EB56" s="67">
        <v>0</v>
      </c>
      <c r="EC56" s="66">
        <f>(IF(EB56=-1,0,(IF(EB56&lt;EB$4,0,IF(EB56&gt;EB$3,1,((-EB$4+EB56)/EB$5))))))*100</f>
        <v>0</v>
      </c>
      <c r="ED56" s="68">
        <f>AVERAGE(EA56,EC56)</f>
        <v>0</v>
      </c>
      <c r="EE56" s="78">
        <f>+ED56</f>
        <v>0</v>
      </c>
      <c r="EF56" s="115">
        <f>ROUND(ED56,1)</f>
        <v>0</v>
      </c>
      <c r="EG56" s="69">
        <f>RANK(EE56,EE$13:EE$224)</f>
        <v>168</v>
      </c>
      <c r="EH56" s="81"/>
      <c r="EI56" s="81"/>
      <c r="EJ56" s="81"/>
      <c r="EK56" s="83">
        <f>RANK(EN56,EN$13:EN$224)</f>
        <v>183</v>
      </c>
      <c r="EL56" s="134">
        <f>ROUND(EM56,1)</f>
        <v>36.200000000000003</v>
      </c>
      <c r="EM56" s="158">
        <f>AVERAGE(Q56,AC56,BA56,BH56,BY56,CR56,DL56,DV56,ED56,AO56)</f>
        <v>36.209733554577738</v>
      </c>
      <c r="EN56" s="139">
        <f>AVERAGE(Q56,AC56,BA56,BH56,BY56,CR56,DL56,DV56,ED56,AO56)</f>
        <v>36.209733554577738</v>
      </c>
      <c r="EO56" s="84"/>
      <c r="EP56" s="85"/>
      <c r="EQ56" s="46"/>
    </row>
    <row r="57" spans="1:149" ht="14.45" customHeight="1" x14ac:dyDescent="0.25">
      <c r="A57" s="64" t="s">
        <v>65</v>
      </c>
      <c r="B57" s="156" t="str">
        <f>INDEX('Economy Names'!$A$2:$H$213,'Economy Names'!L46,'Economy Names'!$K$1)</f>
        <v>Congo, Rep.</v>
      </c>
      <c r="C57" s="65">
        <v>10</v>
      </c>
      <c r="D57" s="66">
        <f>(IF(C57=-1,0,(IF(C57&gt;C$4,0,IF(C57&lt;C$3,1,((C$4-C57)/C$5))))))*100</f>
        <v>47.058823529411761</v>
      </c>
      <c r="E57" s="65">
        <v>49</v>
      </c>
      <c r="F57" s="66">
        <f>(IF(E57=-1,0,(IF(E57&gt;E$4,0,IF(E57&lt;E$3,1,((E$4-E57)/E$5))))))*100</f>
        <v>51.256281407035175</v>
      </c>
      <c r="G57" s="67">
        <v>62.194521888724402</v>
      </c>
      <c r="H57" s="66">
        <f>(IF(G57=-1,0,(IF(G57&gt;G$4,0,IF(G57&lt;G$3,1,((G$4-G57)/G$5))))))*100</f>
        <v>68.902739055637795</v>
      </c>
      <c r="I57" s="65">
        <v>11</v>
      </c>
      <c r="J57" s="66">
        <f>(IF(I57=-1,0,(IF(I57&gt;I$4,0,IF(I57&lt;I$3,1,((I$4-I57)/I$5))))))*100</f>
        <v>41.17647058823529</v>
      </c>
      <c r="K57" s="65">
        <v>50</v>
      </c>
      <c r="L57" s="66">
        <f>(IF(K57=-1,0,(IF(K57&gt;K$4,0,IF(K57&lt;K$3,1,((K$4-K57)/K$5))))))*100</f>
        <v>50.251256281407031</v>
      </c>
      <c r="M57" s="67">
        <v>62.194521888724402</v>
      </c>
      <c r="N57" s="68">
        <f>(IF(M57=-1,0,(IF(M57&gt;M$4,0,IF(M57&lt;M$3,1,((M$4-M57)/M$5))))))*100</f>
        <v>68.902739055637795</v>
      </c>
      <c r="O57" s="67">
        <v>2.3487357208732802</v>
      </c>
      <c r="P57" s="66">
        <f>(IF(O57=-1,0,(IF(O57&gt;O$4,0,IF(O57&lt;O$3,1,((O$4-O57)/O$5))))))*100</f>
        <v>99.412816069781684</v>
      </c>
      <c r="Q57" s="68">
        <f>25%*P57+12.5%*D57+12.5%*F57+12.5%*H57+12.5%*J57+12.5%*L57+12.5%*N57</f>
        <v>65.796742757116021</v>
      </c>
      <c r="R57" s="78">
        <f>+Q57</f>
        <v>65.796742757116021</v>
      </c>
      <c r="S57" s="115">
        <f>+ROUND(Q57,1)</f>
        <v>65.8</v>
      </c>
      <c r="T57" s="69">
        <f>RANK(R57,R$13:R$224)</f>
        <v>179</v>
      </c>
      <c r="U57" s="70">
        <v>13</v>
      </c>
      <c r="V57" s="66">
        <f>(IF(U57=-1,0,(IF(U57&gt;U$4,0,IF(U57&lt;U$3,1,((U$4-U57)/U$5))))))*100</f>
        <v>68</v>
      </c>
      <c r="W57" s="70">
        <v>164</v>
      </c>
      <c r="X57" s="66">
        <f>(IF(W57=-1,0,(IF(W57&gt;W$4,0,IF(W57&lt;W$3,1,((W$4-W57)/W$5))))))*100</f>
        <v>60.230547550432277</v>
      </c>
      <c r="Y57" s="71">
        <v>9.2917577208366993</v>
      </c>
      <c r="Z57" s="68">
        <f>(IF(Y57=-1,0,(IF(Y57&gt;Y$4,0,IF(Y57&lt;Y$3,1,((Y$4-Y57)/Y$5))))))*100</f>
        <v>53.541211395816504</v>
      </c>
      <c r="AA57" s="71">
        <v>9.5</v>
      </c>
      <c r="AB57" s="66">
        <f>IF(AA57="No Practice", 0, AA57/15*100)</f>
        <v>63.333333333333329</v>
      </c>
      <c r="AC57" s="68">
        <f>AVERAGE(V57,X57,Z57,AB57)</f>
        <v>61.276273069895524</v>
      </c>
      <c r="AD57" s="68">
        <f>+AC57</f>
        <v>61.276273069895524</v>
      </c>
      <c r="AE57" s="115">
        <f>+ROUND(AC57,1)</f>
        <v>61.3</v>
      </c>
      <c r="AF57" s="72">
        <f>RANK(AD57,AD$13:AD$224)</f>
        <v>134</v>
      </c>
      <c r="AG57" s="70">
        <v>6</v>
      </c>
      <c r="AH57" s="66">
        <f>(IF(AG57=-1,0,(IF(AG57&gt;AG$4,0,IF(AG57&lt;AG$3,1,((AG$4-AG57)/AG$5))))))*100</f>
        <v>50</v>
      </c>
      <c r="AI57" s="70">
        <v>134</v>
      </c>
      <c r="AJ57" s="66">
        <f>(IF(AI57=-1,0,(IF(AI57&gt;AI$4,0,IF(AI57&lt;AI$3,1,((AI$4-AI57)/AI$5))))))*100</f>
        <v>49.565217391304351</v>
      </c>
      <c r="AK57" s="71">
        <v>5569.3364522354996</v>
      </c>
      <c r="AL57" s="66">
        <f>(IF(AK57=-1,0,(IF(AK57&gt;AK$4,0,IF(AK57&lt;AK$3,1,((AK$4-AK57)/AK$5))))))*100</f>
        <v>31.242759848944452</v>
      </c>
      <c r="AM57" s="70">
        <v>0</v>
      </c>
      <c r="AN57" s="66">
        <f>+IF(AM57="No Practice",0,AM57/8)*100</f>
        <v>0</v>
      </c>
      <c r="AO57" s="74">
        <f>AVERAGE(AH57,AJ57,AL57,AN57)</f>
        <v>32.701994310062197</v>
      </c>
      <c r="AP57" s="68">
        <f>+AO57</f>
        <v>32.701994310062197</v>
      </c>
      <c r="AQ57" s="115">
        <f>+ROUND(AO57,1)</f>
        <v>32.700000000000003</v>
      </c>
      <c r="AR57" s="69">
        <f>RANK(AP57,AP$13:AP$224)</f>
        <v>179</v>
      </c>
      <c r="AS57" s="75">
        <v>5</v>
      </c>
      <c r="AT57" s="66">
        <f>(IF(AS57=-1,0,(IF(AS57&gt;AS$4,0,IF(AS57&lt;AS$3,1,((AS$4-AS57)/AS$5))))))*100</f>
        <v>66.666666666666657</v>
      </c>
      <c r="AU57" s="75">
        <v>54</v>
      </c>
      <c r="AV57" s="66">
        <f>(IF(AU57=-1,0,(IF(AU57&gt;AU$4,0,IF(AU57&lt;AU$3,1,((AU$4-AU57)/AU$5))))))*100</f>
        <v>74.641148325358856</v>
      </c>
      <c r="AW57" s="75">
        <v>13.612718624039999</v>
      </c>
      <c r="AX57" s="68">
        <f>(IF(AW57=-1,0,(IF(AW57&gt;AW$4,0,IF(AW57&lt;AW$3,1,((AW$4-AW57)/AW$5))))))*100</f>
        <v>9.2485425064000051</v>
      </c>
      <c r="AY57" s="75">
        <v>3.5</v>
      </c>
      <c r="AZ57" s="66">
        <f>+IF(AY57="No Practice",0,AY57/30)*100</f>
        <v>11.666666666666666</v>
      </c>
      <c r="BA57" s="76">
        <f>AVERAGE(AT57,AV57,AX57,AZ57)</f>
        <v>40.555756041273042</v>
      </c>
      <c r="BB57" s="68">
        <f>+BA57</f>
        <v>40.555756041273042</v>
      </c>
      <c r="BC57" s="115">
        <f>+ROUND(BA57,1)</f>
        <v>40.6</v>
      </c>
      <c r="BD57" s="69">
        <f>RANK(BB57,BB$13:BB$224)</f>
        <v>174</v>
      </c>
      <c r="BE57" s="73">
        <v>2</v>
      </c>
      <c r="BF57" s="73">
        <v>6</v>
      </c>
      <c r="BG57" s="77">
        <f>+SUM(BE57,BF57)</f>
        <v>8</v>
      </c>
      <c r="BH57" s="76">
        <f>(IF(BG57=-1,0,(IF(BG57&lt;BG$4,0,IF(BG57&gt;BG$3,1,((-BG$4+BG57)/BG$5))))))*100</f>
        <v>40</v>
      </c>
      <c r="BI57" s="119">
        <f>+BH57</f>
        <v>40</v>
      </c>
      <c r="BJ57" s="115">
        <f>ROUND(BH57,1)</f>
        <v>40</v>
      </c>
      <c r="BK57" s="69">
        <f>RANK(BI57,BI$13:BI$224)</f>
        <v>132</v>
      </c>
      <c r="BL57" s="73">
        <v>7</v>
      </c>
      <c r="BM57" s="68">
        <f>(IF(BL57=-1,0,(IF(BL57&lt;BL$4,0,IF(BL57&gt;BL$3,1,((-BL$4+BL57)/BL$5))))))*100</f>
        <v>70</v>
      </c>
      <c r="BN57" s="73">
        <v>1</v>
      </c>
      <c r="BO57" s="68">
        <f>(IF(BN57=-1,0,(IF(BN57&lt;BN$4,0,IF(BN57&gt;BN$3,1,((-BN$4+BN57)/BN$5))))))*100</f>
        <v>10</v>
      </c>
      <c r="BP57" s="73">
        <v>5</v>
      </c>
      <c r="BQ57" s="68">
        <f>(IF(BP57=-1,0,(IF(BP57&lt;BP$4,0,IF(BP57&gt;BP$3,1,((-BP$4+BP57)/BP$5))))))*100</f>
        <v>50</v>
      </c>
      <c r="BR57" s="73">
        <v>0</v>
      </c>
      <c r="BS57" s="78">
        <f>(IF(BR57=-1,0,(IF(BR57&lt;BR$4,0,IF(BR57&gt;BR$3,1,((-BR$4+BR57)/BR$5))))))*100</f>
        <v>0</v>
      </c>
      <c r="BT57" s="73">
        <v>0</v>
      </c>
      <c r="BU57" s="68">
        <f>(IF(BT57=-1,0,(IF(BT57&lt;BT$4,0,IF(BT57&gt;BT$3,1,((-BT$4+BT57)/BT$5))))))*100</f>
        <v>0</v>
      </c>
      <c r="BV57" s="73">
        <v>0</v>
      </c>
      <c r="BW57" s="66">
        <f>(IF(BV57=-1,0,(IF(BV57&lt;BV$4,0,IF(BV57&gt;BV$3,1,((-BV$4+BV57)/BV$5))))))*100</f>
        <v>0</v>
      </c>
      <c r="BX57" s="77">
        <f>+SUM(BN57,BL57,BP57,BR57,BT57,BV57)</f>
        <v>13</v>
      </c>
      <c r="BY57" s="80">
        <f>(IF(BX57=-1,0,(IF(BX57&lt;BX$4,0,IF(BX57&gt;BX$3,1,((-BX$4+BX57)/BX$5))))))*100</f>
        <v>26</v>
      </c>
      <c r="BZ57" s="78">
        <f>+BY57</f>
        <v>26</v>
      </c>
      <c r="CA57" s="115">
        <f>+ROUND(BY57,1)</f>
        <v>26</v>
      </c>
      <c r="CB57" s="72">
        <f>RANK(BZ57,BZ$13:BZ$224)</f>
        <v>162</v>
      </c>
      <c r="CC57" s="73">
        <v>50</v>
      </c>
      <c r="CD57" s="68">
        <f>(IF(CC57=-1,0,(IF(CC57&gt;CC$4,0,IF(CC57&lt;CC$3,1,((CC$4-CC57)/CC$5))))))*100</f>
        <v>21.666666666666668</v>
      </c>
      <c r="CE57" s="73">
        <v>602</v>
      </c>
      <c r="CF57" s="66">
        <f>(IF(CE57=-1,0,(IF(CE57&gt;CE$4,0,IF(CE57&lt;CE$3,1,((CE$4-CE57)/CE$5))))))*100</f>
        <v>14.528593508500773</v>
      </c>
      <c r="CG57" s="73">
        <v>54.280470901089103</v>
      </c>
      <c r="CH57" s="66">
        <f>(IF(CG57=-1,0,(IF(CG57&gt;CG$4,0,IF(CG57&lt;CG$3,1,((CG$4-CG57)/CG$5)^$CH$3)))))*100</f>
        <v>58.653061805577224</v>
      </c>
      <c r="CI57" s="73" t="s">
        <v>1975</v>
      </c>
      <c r="CJ57" s="78">
        <f>IF(CI57="NO VAT","No VAT",(IF(CI57="NO REFUND",0,(IF(CI57&gt;CI$5,0,IF(CI57&lt;CI$3,1,((CI$5-CI57)/CI$5))))))*100)</f>
        <v>0</v>
      </c>
      <c r="CK57" s="73" t="s">
        <v>1975</v>
      </c>
      <c r="CL57" s="68">
        <f>IF(CK57="NO VAT","No VAT",(IF(CK57="NO REFUND",0,(IF(CK57&gt;CK$4,0,IF(CK57&lt;CK$3,1,((CK$4-CK57)/CK$5))))))*100)</f>
        <v>0</v>
      </c>
      <c r="CM57" s="73">
        <v>36.5</v>
      </c>
      <c r="CN57" s="68">
        <f>IF(CM57="NO CIT","No CIT",IF(CM57&gt;CM$4,0,IF(CM57&lt;CM$3,1,((CM$4-CM57)/CM$5)))*100)</f>
        <v>35.779816513761467</v>
      </c>
      <c r="CO57" s="73">
        <v>27.714285714285701</v>
      </c>
      <c r="CP57" s="66">
        <f>IF(CO57="NO CIT","No CIT",IF(CO57&gt;CO$4,0,IF(CO57&lt;CO$3,1,((CO$5-CO57)/CO$5)))*100)</f>
        <v>13.392857142857185</v>
      </c>
      <c r="CQ57" s="157">
        <f>IF(OR(ISNUMBER(CJ57),ISNUMBER(CL57),ISNUMBER(CN57),ISNUMBER(CP57)),AVERAGE(CJ57,CL57,CN57,CP57),"")</f>
        <v>12.293168414154664</v>
      </c>
      <c r="CR57" s="128">
        <f>AVERAGE(CD57,CF57,CH57,CQ57)</f>
        <v>26.78537259872483</v>
      </c>
      <c r="CS57" s="78">
        <f>+CR57</f>
        <v>26.78537259872483</v>
      </c>
      <c r="CT57" s="115">
        <f>ROUND(CR57,1)</f>
        <v>26.8</v>
      </c>
      <c r="CU57" s="69">
        <f>RANK(CS57,CS$13:CS$224)</f>
        <v>185</v>
      </c>
      <c r="CV57" s="73">
        <v>276</v>
      </c>
      <c r="CW57" s="68">
        <f>(IF(CV57=-1,0,(IF(CV57&gt;CV$4,0,IF(CV57&lt;CV$3,1,((CV$4-CV57)/CV$5))))))*100</f>
        <v>0</v>
      </c>
      <c r="CX57" s="73">
        <v>120</v>
      </c>
      <c r="CY57" s="68">
        <f>(IF(CX57=-1,0,(IF(CX57&gt;CX$4,0,IF(CX57&lt;CX$3,1,((CX$4-CX57)/CX$5))))))*100</f>
        <v>29.585798816568047</v>
      </c>
      <c r="CZ57" s="73">
        <v>1975</v>
      </c>
      <c r="DA57" s="68">
        <f>(IF(CZ57=-1,0,(IF(CZ57&gt;CZ$4,0,IF(CZ57&lt;CZ$3,1,((CZ$4-CZ57)/CZ$5))))))*100</f>
        <v>0</v>
      </c>
      <c r="DB57" s="73">
        <v>165</v>
      </c>
      <c r="DC57" s="68">
        <f>(IF(DB57=-1,0,(IF(DB57&gt;DB$4,0,IF(DB57&lt;DB$3,1,((DB$4-DB57)/DB$5))))))*100</f>
        <v>58.75</v>
      </c>
      <c r="DD57" s="73">
        <v>397.333333333334</v>
      </c>
      <c r="DE57" s="68">
        <f>(IF(DD57=-1,0,(IF(DD57&gt;DD$4,0,IF(DD57&lt;DD$3,1,((DD$4-DD57)/DD$5))))))*100</f>
        <v>0</v>
      </c>
      <c r="DF57" s="73">
        <v>208</v>
      </c>
      <c r="DG57" s="68">
        <f>(IF(DF57=-1,0,(IF(DF57&gt;DF$4,0,IF(DF57&lt;DF$3,1,((DF$4-DF57)/DF$5))))))*100</f>
        <v>13.389121338912133</v>
      </c>
      <c r="DH57" s="73">
        <v>1580.55555555556</v>
      </c>
      <c r="DI57" s="68">
        <f>(IF(DH57=-1,0,(IF(DH57&gt;DH$4,0,IF(DH57&lt;DH$3,1,((DH$4-DH57)/DH$5))))))*100</f>
        <v>0</v>
      </c>
      <c r="DJ57" s="73">
        <v>310</v>
      </c>
      <c r="DK57" s="66">
        <f>(IF(DJ57=-1,0,(IF(DJ57&gt;DJ$4,0,IF(DJ57&lt;DJ$3,1,((DJ$4-DJ57)/DJ$5))))))*100</f>
        <v>55.714285714285715</v>
      </c>
      <c r="DL57" s="78">
        <f>AVERAGE(CW57,CY57,DA57,DC57,DE57,DG57,DI57,DK57)</f>
        <v>19.679900733720736</v>
      </c>
      <c r="DM57" s="78">
        <f>+DL57</f>
        <v>19.679900733720736</v>
      </c>
      <c r="DN57" s="115">
        <f>ROUND(DL57,1)</f>
        <v>19.7</v>
      </c>
      <c r="DO57" s="69">
        <f>RANK(DM57,DM$13:DM$224)</f>
        <v>183</v>
      </c>
      <c r="DP57" s="67">
        <v>560</v>
      </c>
      <c r="DQ57" s="66">
        <f>(IF(DP57=-1,0,(IF(DP57&gt;DP$4,0,IF(DP57&lt;DP$3,1,((DP$4-DP57)/DP$5))))))*100</f>
        <v>63.934426229508205</v>
      </c>
      <c r="DR57" s="67">
        <v>53.2</v>
      </c>
      <c r="DS57" s="66">
        <f>(IF(DR57=-1,0,(IF(DR57&gt;DR$4,0,IF(DR57&lt;DR$3,1,((DR$4-DR57)/DR$5))))))*100</f>
        <v>40.269966254218218</v>
      </c>
      <c r="DT57" s="67">
        <v>5</v>
      </c>
      <c r="DU57" s="66">
        <f>DT57/18*100</f>
        <v>27.777777777777779</v>
      </c>
      <c r="DV57" s="78">
        <f>AVERAGE(DU57,DQ57,DS57)</f>
        <v>43.994056753834734</v>
      </c>
      <c r="DW57" s="78">
        <f>+DV57</f>
        <v>43.994056753834734</v>
      </c>
      <c r="DX57" s="115">
        <f>ROUND(DV57,1)</f>
        <v>44</v>
      </c>
      <c r="DY57" s="69">
        <f>RANK(DW57,DW$13:DW$224)</f>
        <v>155</v>
      </c>
      <c r="DZ57" s="67">
        <v>19.361795510431801</v>
      </c>
      <c r="EA57" s="68">
        <f>(IF(DZ57=-1,0,(IF(DZ57&lt;DZ$4,0,IF(DZ57&gt;DZ$3,1,((-DZ$4+DZ57)/DZ$5))))))*100</f>
        <v>20.841545221132186</v>
      </c>
      <c r="EB57" s="67">
        <v>9</v>
      </c>
      <c r="EC57" s="66">
        <f>(IF(EB57=-1,0,(IF(EB57&lt;EB$4,0,IF(EB57&gt;EB$3,1,((-EB$4+EB57)/EB$5))))))*100</f>
        <v>56.25</v>
      </c>
      <c r="ED57" s="68">
        <f>AVERAGE(EA57,EC57)</f>
        <v>38.54577261056609</v>
      </c>
      <c r="EE57" s="78">
        <f>+ED57</f>
        <v>38.54577261056609</v>
      </c>
      <c r="EF57" s="115">
        <f>ROUND(ED57,1)</f>
        <v>38.5</v>
      </c>
      <c r="EG57" s="69">
        <f>RANK(EE57,EE$13:EE$224)</f>
        <v>119</v>
      </c>
      <c r="EH57" s="81"/>
      <c r="EI57" s="81"/>
      <c r="EJ57" s="81"/>
      <c r="EK57" s="83">
        <f>RANK(EN57,EN$13:EN$224)</f>
        <v>180</v>
      </c>
      <c r="EL57" s="134">
        <f>ROUND(EM57,1)</f>
        <v>39.5</v>
      </c>
      <c r="EM57" s="158">
        <f>AVERAGE(Q57,AC57,BA57,BH57,BY57,CR57,DL57,DV57,ED57,AO57)</f>
        <v>39.53358688751932</v>
      </c>
      <c r="EN57" s="139">
        <f>AVERAGE(Q57,AC57,BA57,BH57,BY57,CR57,DL57,DV57,ED57,AO57)</f>
        <v>39.53358688751932</v>
      </c>
      <c r="EO57" s="84"/>
      <c r="EP57" s="85"/>
      <c r="EQ57" s="46"/>
    </row>
    <row r="58" spans="1:149" ht="14.45" customHeight="1" x14ac:dyDescent="0.25">
      <c r="A58" s="64" t="s">
        <v>66</v>
      </c>
      <c r="B58" s="156" t="str">
        <f>INDEX('Economy Names'!$A$2:$H$213,'Economy Names'!L47,'Economy Names'!$K$1)</f>
        <v>Costa Rica</v>
      </c>
      <c r="C58" s="65">
        <v>10</v>
      </c>
      <c r="D58" s="66">
        <f>(IF(C58=-1,0,(IF(C58&gt;C$4,0,IF(C58&lt;C$3,1,((C$4-C58)/C$5))))))*100</f>
        <v>47.058823529411761</v>
      </c>
      <c r="E58" s="65">
        <v>23</v>
      </c>
      <c r="F58" s="66">
        <f>(IF(E58=-1,0,(IF(E58&gt;E$4,0,IF(E58&lt;E$3,1,((E$4-E58)/E$5))))))*100</f>
        <v>77.386934673366838</v>
      </c>
      <c r="G58" s="67">
        <v>9.5794944216233002</v>
      </c>
      <c r="H58" s="66">
        <f>(IF(G58=-1,0,(IF(G58&gt;G$4,0,IF(G58&lt;G$3,1,((G$4-G58)/G$5))))))*100</f>
        <v>95.210252789188345</v>
      </c>
      <c r="I58" s="65">
        <v>10</v>
      </c>
      <c r="J58" s="66">
        <f>(IF(I58=-1,0,(IF(I58&gt;I$4,0,IF(I58&lt;I$3,1,((I$4-I58)/I$5))))))*100</f>
        <v>47.058823529411761</v>
      </c>
      <c r="K58" s="65">
        <v>23</v>
      </c>
      <c r="L58" s="66">
        <f>(IF(K58=-1,0,(IF(K58&gt;K$4,0,IF(K58&lt;K$3,1,((K$4-K58)/K$5))))))*100</f>
        <v>77.386934673366838</v>
      </c>
      <c r="M58" s="67">
        <v>9.5794944216233002</v>
      </c>
      <c r="N58" s="68">
        <f>(IF(M58=-1,0,(IF(M58&gt;M$4,0,IF(M58&lt;M$3,1,((M$4-M58)/M$5))))))*100</f>
        <v>95.210252789188345</v>
      </c>
      <c r="O58" s="67">
        <v>0</v>
      </c>
      <c r="P58" s="66">
        <f>(IF(O58=-1,0,(IF(O58&gt;O$4,0,IF(O58&lt;O$3,1,((O$4-O58)/O$5))))))*100</f>
        <v>100</v>
      </c>
      <c r="Q58" s="68">
        <f>25%*P58+12.5%*D58+12.5%*F58+12.5%*H58+12.5%*J58+12.5%*L58+12.5%*N58</f>
        <v>79.914002747991731</v>
      </c>
      <c r="R58" s="78">
        <f>+Q58</f>
        <v>79.914002747991731</v>
      </c>
      <c r="S58" s="115">
        <f>+ROUND(Q58,1)</f>
        <v>79.900000000000006</v>
      </c>
      <c r="T58" s="69">
        <f>RANK(R58,R$13:R$224)</f>
        <v>144</v>
      </c>
      <c r="U58" s="70">
        <v>17</v>
      </c>
      <c r="V58" s="66">
        <f>(IF(U58=-1,0,(IF(U58&gt;U$4,0,IF(U58&lt;U$3,1,((U$4-U58)/U$5))))))*100</f>
        <v>52</v>
      </c>
      <c r="W58" s="70">
        <v>138</v>
      </c>
      <c r="X58" s="66">
        <f>(IF(W58=-1,0,(IF(W58&gt;W$4,0,IF(W58&lt;W$3,1,((W$4-W58)/W$5))))))*100</f>
        <v>67.72334293948127</v>
      </c>
      <c r="Y58" s="71">
        <v>1.97357417896789</v>
      </c>
      <c r="Z58" s="68">
        <f>(IF(Y58=-1,0,(IF(Y58&gt;Y$4,0,IF(Y58&lt;Y$3,1,((Y$4-Y58)/Y$5))))))*100</f>
        <v>90.132129105160558</v>
      </c>
      <c r="AA58" s="70">
        <v>11</v>
      </c>
      <c r="AB58" s="66">
        <f>IF(AA58="No Practice", 0, AA58/15*100)</f>
        <v>73.333333333333329</v>
      </c>
      <c r="AC58" s="68">
        <f>AVERAGE(V58,X58,Z58,AB58)</f>
        <v>70.797201344493786</v>
      </c>
      <c r="AD58" s="68">
        <f>+AC58</f>
        <v>70.797201344493786</v>
      </c>
      <c r="AE58" s="115">
        <f>+ROUND(AC58,1)</f>
        <v>70.8</v>
      </c>
      <c r="AF58" s="72">
        <f>RANK(AD58,AD$13:AD$224)</f>
        <v>78</v>
      </c>
      <c r="AG58" s="70">
        <v>5</v>
      </c>
      <c r="AH58" s="66">
        <f>(IF(AG58=-1,0,(IF(AG58&gt;AG$4,0,IF(AG58&lt;AG$3,1,((AG$4-AG58)/AG$5))))))*100</f>
        <v>66.666666666666657</v>
      </c>
      <c r="AI58" s="70">
        <v>39</v>
      </c>
      <c r="AJ58" s="66">
        <f>(IF(AI58=-1,0,(IF(AI58&gt;AI$4,0,IF(AI58&lt;AI$3,1,((AI$4-AI58)/AI$5))))))*100</f>
        <v>90.869565217391298</v>
      </c>
      <c r="AK58" s="71">
        <v>157.95062988373101</v>
      </c>
      <c r="AL58" s="66">
        <f>(IF(AK58=-1,0,(IF(AK58&gt;AK$4,0,IF(AK58&lt;AK$3,1,((AK$4-AK58)/AK$5))))))*100</f>
        <v>98.04999222365764</v>
      </c>
      <c r="AM58" s="70">
        <v>8</v>
      </c>
      <c r="AN58" s="66">
        <f>+IF(AM58="No Practice",0,AM58/8)*100</f>
        <v>100</v>
      </c>
      <c r="AO58" s="74">
        <f>AVERAGE(AH58,AJ58,AL58,AN58)</f>
        <v>88.896556026928891</v>
      </c>
      <c r="AP58" s="68">
        <f>+AO58</f>
        <v>88.896556026928891</v>
      </c>
      <c r="AQ58" s="115">
        <f>+ROUND(AO58,1)</f>
        <v>88.9</v>
      </c>
      <c r="AR58" s="69">
        <f>RANK(AP58,AP$13:AP$224)</f>
        <v>25</v>
      </c>
      <c r="AS58" s="75">
        <v>5</v>
      </c>
      <c r="AT58" s="66">
        <f>(IF(AS58=-1,0,(IF(AS58&gt;AS$4,0,IF(AS58&lt;AS$3,1,((AS$4-AS58)/AS$5))))))*100</f>
        <v>66.666666666666657</v>
      </c>
      <c r="AU58" s="75">
        <v>11</v>
      </c>
      <c r="AV58" s="66">
        <f>(IF(AU58=-1,0,(IF(AU58&gt;AU$4,0,IF(AU58&lt;AU$3,1,((AU$4-AU58)/AU$5))))))*100</f>
        <v>95.215311004784681</v>
      </c>
      <c r="AW58" s="75">
        <v>3.4145041628975399</v>
      </c>
      <c r="AX58" s="68">
        <f>(IF(AW58=-1,0,(IF(AW58&gt;AW$4,0,IF(AW58&lt;AW$3,1,((AW$4-AW58)/AW$5))))))*100</f>
        <v>77.236638914016396</v>
      </c>
      <c r="AY58" s="75">
        <v>17.5</v>
      </c>
      <c r="AZ58" s="66">
        <f>+IF(AY58="No Practice",0,AY58/30)*100</f>
        <v>58.333333333333336</v>
      </c>
      <c r="BA58" s="76">
        <f>AVERAGE(AT58,AV58,AX58,AZ58)</f>
        <v>74.362987479700266</v>
      </c>
      <c r="BB58" s="68">
        <f>+BA58</f>
        <v>74.362987479700266</v>
      </c>
      <c r="BC58" s="115">
        <f>+ROUND(BA58,1)</f>
        <v>74.400000000000006</v>
      </c>
      <c r="BD58" s="69">
        <f>RANK(BB58,BB$13:BB$224)</f>
        <v>49</v>
      </c>
      <c r="BE58" s="73">
        <v>7</v>
      </c>
      <c r="BF58" s="73">
        <v>10</v>
      </c>
      <c r="BG58" s="77">
        <f>+SUM(BE58,BF58)</f>
        <v>17</v>
      </c>
      <c r="BH58" s="76">
        <f>(IF(BG58=-1,0,(IF(BG58&lt;BG$4,0,IF(BG58&gt;BG$3,1,((-BG$4+BG58)/BG$5))))))*100</f>
        <v>85</v>
      </c>
      <c r="BI58" s="119">
        <f>+BH58</f>
        <v>85</v>
      </c>
      <c r="BJ58" s="115">
        <f>ROUND(BH58,1)</f>
        <v>85</v>
      </c>
      <c r="BK58" s="69">
        <f>RANK(BI58,BI$13:BI$224)</f>
        <v>15</v>
      </c>
      <c r="BL58" s="73">
        <v>5</v>
      </c>
      <c r="BM58" s="68">
        <f>(IF(BL58=-1,0,(IF(BL58&lt;BL$4,0,IF(BL58&gt;BL$3,1,((-BL$4+BL58)/BL$5))))))*100</f>
        <v>50</v>
      </c>
      <c r="BN58" s="73">
        <v>5</v>
      </c>
      <c r="BO58" s="68">
        <f>(IF(BN58=-1,0,(IF(BN58&lt;BN$4,0,IF(BN58&gt;BN$3,1,((-BN$4+BN58)/BN$5))))))*100</f>
        <v>50</v>
      </c>
      <c r="BP58" s="73">
        <v>8</v>
      </c>
      <c r="BQ58" s="68">
        <f>(IF(BP58=-1,0,(IF(BP58&lt;BP$4,0,IF(BP58&gt;BP$3,1,((-BP$4+BP58)/BP$5))))))*100</f>
        <v>80</v>
      </c>
      <c r="BR58" s="73">
        <v>2</v>
      </c>
      <c r="BS58" s="78">
        <f>(IF(BR58=-1,0,(IF(BR58&lt;BR$4,0,IF(BR58&gt;BR$3,1,((-BR$4+BR58)/BR$5))))))*100</f>
        <v>33.333333333333329</v>
      </c>
      <c r="BT58" s="73">
        <v>3</v>
      </c>
      <c r="BU58" s="68">
        <f>(IF(BT58=-1,0,(IF(BT58&lt;BT$4,0,IF(BT58&gt;BT$3,1,((-BT$4+BT58)/BT$5))))))*100</f>
        <v>42.857142857142854</v>
      </c>
      <c r="BV58" s="73">
        <v>1</v>
      </c>
      <c r="BW58" s="66">
        <f>(IF(BV58=-1,0,(IF(BV58&lt;BV$4,0,IF(BV58&gt;BV$3,1,((-BV$4+BV58)/BV$5))))))*100</f>
        <v>14.285714285714285</v>
      </c>
      <c r="BX58" s="77">
        <f>+SUM(BN58,BL58,BP58,BR58,BT58,BV58)</f>
        <v>24</v>
      </c>
      <c r="BY58" s="80">
        <f>(IF(BX58=-1,0,(IF(BX58&lt;BX$4,0,IF(BX58&gt;BX$3,1,((-BX$4+BX58)/BX$5))))))*100</f>
        <v>48</v>
      </c>
      <c r="BZ58" s="78">
        <f>+BY58</f>
        <v>48</v>
      </c>
      <c r="CA58" s="115">
        <f>+ROUND(BY58,1)</f>
        <v>48</v>
      </c>
      <c r="CB58" s="72">
        <f>RANK(BZ58,BZ$13:BZ$224)</f>
        <v>110</v>
      </c>
      <c r="CC58" s="73">
        <v>10</v>
      </c>
      <c r="CD58" s="68">
        <f>(IF(CC58=-1,0,(IF(CC58&gt;CC$4,0,IF(CC58&lt;CC$3,1,((CC$4-CC58)/CC$5))))))*100</f>
        <v>88.333333333333329</v>
      </c>
      <c r="CE58" s="73">
        <v>151</v>
      </c>
      <c r="CF58" s="66">
        <f>(IF(CE58=-1,0,(IF(CE58&gt;CE$4,0,IF(CE58&lt;CE$3,1,((CE$4-CE58)/CE$5))))))*100</f>
        <v>84.23493044822257</v>
      </c>
      <c r="CG58" s="73">
        <v>58.2928255255243</v>
      </c>
      <c r="CH58" s="66">
        <f>(IF(CG58=-1,0,(IF(CG58&gt;CG$4,0,IF(CG58&lt;CG$3,1,((CG$4-CG58)/CG$5)^$CH$3)))))*100</f>
        <v>52.227666842723472</v>
      </c>
      <c r="CI58" s="73">
        <v>5.5</v>
      </c>
      <c r="CJ58" s="78">
        <f>IF(CI58="NO VAT","No VAT",(IF(CI58="NO REFUND",0,(IF(CI58&gt;CI$5,0,IF(CI58&lt;CI$3,1,((CI$5-CI58)/CI$5))))))*100)</f>
        <v>89</v>
      </c>
      <c r="CK58" s="73">
        <v>23.1666666666667</v>
      </c>
      <c r="CL58" s="68">
        <f>IF(CK58="NO VAT","No VAT",(IF(CK58="NO REFUND",0,(IF(CK58&gt;CK$4,0,IF(CK58&lt;CK$3,1,((CK$4-CK58)/CK$5))))))*100)</f>
        <v>61.454311454311394</v>
      </c>
      <c r="CM58" s="73">
        <v>2.5</v>
      </c>
      <c r="CN58" s="68">
        <f>IF(CM58="NO CIT","No CIT",IF(CM58&gt;CM$4,0,IF(CM58&lt;CM$3,1,((CM$4-CM58)/CM$5)))*100)</f>
        <v>98.165137614678898</v>
      </c>
      <c r="CO58" s="73">
        <v>0</v>
      </c>
      <c r="CP58" s="66">
        <f>IF(CO58="NO CIT","No CIT",IF(CO58&gt;CO$4,0,IF(CO58&lt;CO$3,1,((CO$5-CO58)/CO$5)))*100)</f>
        <v>100</v>
      </c>
      <c r="CQ58" s="157">
        <f>IF(OR(ISNUMBER(CJ58),ISNUMBER(CL58),ISNUMBER(CN58),ISNUMBER(CP58)),AVERAGE(CJ58,CL58,CN58,CP58),"")</f>
        <v>87.154862267247566</v>
      </c>
      <c r="CR58" s="128">
        <f>AVERAGE(CD58,CF58,CH58,CQ58)</f>
        <v>77.987698222881733</v>
      </c>
      <c r="CS58" s="78">
        <f>+CR58</f>
        <v>77.987698222881733</v>
      </c>
      <c r="CT58" s="115">
        <f>ROUND(CR58,1)</f>
        <v>78</v>
      </c>
      <c r="CU58" s="69">
        <f>RANK(CS58,CS$13:CS$224)</f>
        <v>66</v>
      </c>
      <c r="CV58" s="73">
        <v>20</v>
      </c>
      <c r="CW58" s="68">
        <f>(IF(CV58=-1,0,(IF(CV58&gt;CV$4,0,IF(CV58&lt;CV$3,1,((CV$4-CV58)/CV$5))))))*100</f>
        <v>88.050314465408803</v>
      </c>
      <c r="CX58" s="73">
        <v>24</v>
      </c>
      <c r="CY58" s="68">
        <f>(IF(CX58=-1,0,(IF(CX58&gt;CX$4,0,IF(CX58&lt;CX$3,1,((CX$4-CX58)/CX$5))))))*100</f>
        <v>86.390532544378701</v>
      </c>
      <c r="CZ58" s="73">
        <v>450</v>
      </c>
      <c r="DA58" s="68">
        <f>(IF(CZ58=-1,0,(IF(CZ58&gt;CZ$4,0,IF(CZ58&lt;CZ$3,1,((CZ$4-CZ58)/CZ$5))))))*100</f>
        <v>57.547169811320757</v>
      </c>
      <c r="DB58" s="73">
        <v>80</v>
      </c>
      <c r="DC58" s="68">
        <f>(IF(DB58=-1,0,(IF(DB58&gt;DB$4,0,IF(DB58&lt;DB$3,1,((DB$4-DB58)/DB$5))))))*100</f>
        <v>80</v>
      </c>
      <c r="DD58" s="73">
        <v>80</v>
      </c>
      <c r="DE58" s="68">
        <f>(IF(DD58=-1,0,(IF(DD58&gt;DD$4,0,IF(DD58&lt;DD$3,1,((DD$4-DD58)/DD$5))))))*100</f>
        <v>71.68458781362007</v>
      </c>
      <c r="DF58" s="73">
        <v>26</v>
      </c>
      <c r="DG58" s="68">
        <f>(IF(DF58=-1,0,(IF(DF58&gt;DF$4,0,IF(DF58&lt;DF$3,1,((DF$4-DF58)/DF$5))))))*100</f>
        <v>89.539748953974893</v>
      </c>
      <c r="DH58" s="73">
        <v>500</v>
      </c>
      <c r="DI58" s="68">
        <f>(IF(DH58=-1,0,(IF(DH58&gt;DH$4,0,IF(DH58&lt;DH$3,1,((DH$4-DH58)/DH$5))))))*100</f>
        <v>58.333333333333336</v>
      </c>
      <c r="DJ58" s="73">
        <v>75</v>
      </c>
      <c r="DK58" s="66">
        <f>(IF(DJ58=-1,0,(IF(DJ58&gt;DJ$4,0,IF(DJ58&lt;DJ$3,1,((DJ$4-DJ58)/DJ$5))))))*100</f>
        <v>89.285714285714292</v>
      </c>
      <c r="DL58" s="78">
        <f>AVERAGE(CW58,CY58,DA58,DC58,DE58,DG58,DI58,DK58)</f>
        <v>77.603925150968863</v>
      </c>
      <c r="DM58" s="78">
        <f>+DL58</f>
        <v>77.603925150968863</v>
      </c>
      <c r="DN58" s="115">
        <f>ROUND(DL58,1)</f>
        <v>77.599999999999994</v>
      </c>
      <c r="DO58" s="69">
        <f>RANK(DM58,DM$13:DM$224)</f>
        <v>80</v>
      </c>
      <c r="DP58" s="67">
        <v>852</v>
      </c>
      <c r="DQ58" s="66">
        <f>(IF(DP58=-1,0,(IF(DP58&gt;DP$4,0,IF(DP58&lt;DP$3,1,((DP$4-DP58)/DP$5))))))*100</f>
        <v>40</v>
      </c>
      <c r="DR58" s="67">
        <v>24.3</v>
      </c>
      <c r="DS58" s="66">
        <f>(IF(DR58=-1,0,(IF(DR58&gt;DR$4,0,IF(DR58&lt;DR$3,1,((DR$4-DR58)/DR$5))))))*100</f>
        <v>72.778402699662536</v>
      </c>
      <c r="DT58" s="67">
        <v>9.5</v>
      </c>
      <c r="DU58" s="66">
        <f>DT58/18*100</f>
        <v>52.777777777777779</v>
      </c>
      <c r="DV58" s="78">
        <f>AVERAGE(DU58,DQ58,DS58)</f>
        <v>55.185393492480102</v>
      </c>
      <c r="DW58" s="78">
        <f>+DV58</f>
        <v>55.185393492480102</v>
      </c>
      <c r="DX58" s="115">
        <f>ROUND(DV58,1)</f>
        <v>55.2</v>
      </c>
      <c r="DY58" s="69">
        <f>RANK(DW58,DW$13:DW$224)</f>
        <v>111</v>
      </c>
      <c r="DZ58" s="67">
        <v>29.514792885229301</v>
      </c>
      <c r="EA58" s="68">
        <f>(IF(DZ58=-1,0,(IF(DZ58&lt;DZ$4,0,IF(DZ58&gt;DZ$3,1,((-DZ$4+DZ58)/DZ$5))))))*100</f>
        <v>31.770498261818407</v>
      </c>
      <c r="EB58" s="67">
        <v>6</v>
      </c>
      <c r="EC58" s="66">
        <f>(IF(EB58=-1,0,(IF(EB58&lt;EB$4,0,IF(EB58&gt;EB$3,1,((-EB$4+EB58)/EB$5))))))*100</f>
        <v>37.5</v>
      </c>
      <c r="ED58" s="68">
        <f>AVERAGE(EA58,EC58)</f>
        <v>34.635249130909202</v>
      </c>
      <c r="EE58" s="78">
        <f>+ED58</f>
        <v>34.635249130909202</v>
      </c>
      <c r="EF58" s="115">
        <f>ROUND(ED58,1)</f>
        <v>34.6</v>
      </c>
      <c r="EG58" s="69">
        <f>RANK(EE58,EE$13:EE$224)</f>
        <v>137</v>
      </c>
      <c r="EH58" s="81"/>
      <c r="EI58" s="81"/>
      <c r="EJ58" s="81"/>
      <c r="EK58" s="83">
        <f>RANK(EN58,EN$13:EN$224)</f>
        <v>74</v>
      </c>
      <c r="EL58" s="134">
        <f>ROUND(EM58,1)</f>
        <v>69.2</v>
      </c>
      <c r="EM58" s="158">
        <f>AVERAGE(Q58,AC58,BA58,BH58,BY58,CR58,DL58,DV58,ED58,AO58)</f>
        <v>69.238301359635457</v>
      </c>
      <c r="EN58" s="139">
        <f>AVERAGE(Q58,AC58,BA58,BH58,BY58,CR58,DL58,DV58,ED58,AO58)</f>
        <v>69.238301359635457</v>
      </c>
      <c r="EO58" s="84"/>
      <c r="EP58" s="85"/>
      <c r="EQ58" s="46"/>
    </row>
    <row r="59" spans="1:149" ht="14.45" customHeight="1" x14ac:dyDescent="0.25">
      <c r="A59" s="64" t="s">
        <v>67</v>
      </c>
      <c r="B59" s="156" t="str">
        <f>INDEX('Economy Names'!$A$2:$H$213,'Economy Names'!L48,'Economy Names'!$K$1)</f>
        <v>Côte d'Ivoire</v>
      </c>
      <c r="C59" s="65">
        <v>4</v>
      </c>
      <c r="D59" s="66">
        <f>(IF(C59=-1,0,(IF(C59&gt;C$4,0,IF(C59&lt;C$3,1,((C$4-C59)/C$5))))))*100</f>
        <v>82.35294117647058</v>
      </c>
      <c r="E59" s="65">
        <v>6</v>
      </c>
      <c r="F59" s="66">
        <f>(IF(E59=-1,0,(IF(E59&gt;E$4,0,IF(E59&lt;E$3,1,((E$4-E59)/E$5))))))*100</f>
        <v>94.472361809045225</v>
      </c>
      <c r="G59" s="67">
        <v>2.7347689119808298</v>
      </c>
      <c r="H59" s="66">
        <f>(IF(G59=-1,0,(IF(G59&gt;G$4,0,IF(G59&lt;G$3,1,((G$4-G59)/G$5))))))*100</f>
        <v>98.632615544009582</v>
      </c>
      <c r="I59" s="65">
        <v>4</v>
      </c>
      <c r="J59" s="66">
        <f>(IF(I59=-1,0,(IF(I59&gt;I$4,0,IF(I59&lt;I$3,1,((I$4-I59)/I$5))))))*100</f>
        <v>82.35294117647058</v>
      </c>
      <c r="K59" s="65">
        <v>6</v>
      </c>
      <c r="L59" s="66">
        <f>(IF(K59=-1,0,(IF(K59&gt;K$4,0,IF(K59&lt;K$3,1,((K$4-K59)/K$5))))))*100</f>
        <v>94.472361809045225</v>
      </c>
      <c r="M59" s="67">
        <v>2.7347689119808298</v>
      </c>
      <c r="N59" s="68">
        <f>(IF(M59=-1,0,(IF(M59&gt;M$4,0,IF(M59&lt;M$3,1,((M$4-M59)/M$5))))))*100</f>
        <v>98.632615544009582</v>
      </c>
      <c r="O59" s="67">
        <v>2.7347689119808201</v>
      </c>
      <c r="P59" s="66">
        <f>(IF(O59=-1,0,(IF(O59&gt;O$4,0,IF(O59&lt;O$3,1,((O$4-O59)/O$5))))))*100</f>
        <v>99.316307772004791</v>
      </c>
      <c r="Q59" s="68">
        <f>25%*P59+12.5%*D59+12.5%*F59+12.5%*H59+12.5%*J59+12.5%*L59+12.5%*N59</f>
        <v>93.693556575382544</v>
      </c>
      <c r="R59" s="78">
        <f>+Q59</f>
        <v>93.693556575382544</v>
      </c>
      <c r="S59" s="115">
        <f>+ROUND(Q59,1)</f>
        <v>93.7</v>
      </c>
      <c r="T59" s="69">
        <f>RANK(R59,R$13:R$224)</f>
        <v>29</v>
      </c>
      <c r="U59" s="70">
        <v>22</v>
      </c>
      <c r="V59" s="66">
        <f>(IF(U59=-1,0,(IF(U59&gt;U$4,0,IF(U59&lt;U$3,1,((U$4-U59)/U$5))))))*100</f>
        <v>32</v>
      </c>
      <c r="W59" s="70">
        <v>163</v>
      </c>
      <c r="X59" s="66">
        <f>(IF(W59=-1,0,(IF(W59&gt;W$4,0,IF(W59&lt;W$3,1,((W$4-W59)/W$5))))))*100</f>
        <v>60.518731988472616</v>
      </c>
      <c r="Y59" s="71">
        <v>5.9086159774902702</v>
      </c>
      <c r="Z59" s="68">
        <f>(IF(Y59=-1,0,(IF(Y59&gt;Y$4,0,IF(Y59&lt;Y$3,1,((Y$4-Y59)/Y$5))))))*100</f>
        <v>70.456920112548644</v>
      </c>
      <c r="AA59" s="70">
        <v>10</v>
      </c>
      <c r="AB59" s="66">
        <f>IF(AA59="No Practice", 0, AA59/15*100)</f>
        <v>66.666666666666657</v>
      </c>
      <c r="AC59" s="68">
        <f>AVERAGE(V59,X59,Z59,AB59)</f>
        <v>57.410579691921974</v>
      </c>
      <c r="AD59" s="68">
        <f>+AC59</f>
        <v>57.410579691921974</v>
      </c>
      <c r="AE59" s="115">
        <f>+ROUND(AC59,1)</f>
        <v>57.4</v>
      </c>
      <c r="AF59" s="72">
        <f>RANK(AD59,AD$13:AD$224)</f>
        <v>152</v>
      </c>
      <c r="AG59" s="70">
        <v>8</v>
      </c>
      <c r="AH59" s="66">
        <f>(IF(AG59=-1,0,(IF(AG59&gt;AG$4,0,IF(AG59&lt;AG$3,1,((AG$4-AG59)/AG$5))))))*100</f>
        <v>16.666666666666664</v>
      </c>
      <c r="AI59" s="70">
        <v>53</v>
      </c>
      <c r="AJ59" s="66">
        <f>(IF(AI59=-1,0,(IF(AI59&gt;AI$4,0,IF(AI59&lt;AI$3,1,((AI$4-AI59)/AI$5))))))*100</f>
        <v>84.782608695652172</v>
      </c>
      <c r="AK59" s="71">
        <v>2194.0849821147899</v>
      </c>
      <c r="AL59" s="66">
        <f>(IF(AK59=-1,0,(IF(AK59&gt;AK$4,0,IF(AK59&lt;AK$3,1,((AK$4-AK59)/AK$5))))))*100</f>
        <v>72.912531085002598</v>
      </c>
      <c r="AM59" s="70">
        <v>5</v>
      </c>
      <c r="AN59" s="66">
        <f>+IF(AM59="No Practice",0,AM59/8)*100</f>
        <v>62.5</v>
      </c>
      <c r="AO59" s="74">
        <f>AVERAGE(AH59,AJ59,AL59,AN59)</f>
        <v>59.21545161183036</v>
      </c>
      <c r="AP59" s="68">
        <f>+AO59</f>
        <v>59.21545161183036</v>
      </c>
      <c r="AQ59" s="115">
        <f>+ROUND(AO59,1)</f>
        <v>59.2</v>
      </c>
      <c r="AR59" s="69">
        <f>RANK(AP59,AP$13:AP$224)</f>
        <v>141</v>
      </c>
      <c r="AS59" s="75">
        <v>5</v>
      </c>
      <c r="AT59" s="66">
        <f>(IF(AS59=-1,0,(IF(AS59&gt;AS$4,0,IF(AS59&lt;AS$3,1,((AS$4-AS59)/AS$5))))))*100</f>
        <v>66.666666666666657</v>
      </c>
      <c r="AU59" s="75">
        <v>39</v>
      </c>
      <c r="AV59" s="66">
        <f>(IF(AU59=-1,0,(IF(AU59&gt;AU$4,0,IF(AU59&lt;AU$3,1,((AU$4-AU59)/AU$5))))))*100</f>
        <v>81.818181818181827</v>
      </c>
      <c r="AW59" s="75">
        <v>7.1210701695551402</v>
      </c>
      <c r="AX59" s="68">
        <f>(IF(AW59=-1,0,(IF(AW59&gt;AW$4,0,IF(AW59&lt;AW$3,1,((AW$4-AW59)/AW$5))))))*100</f>
        <v>52.526198869632402</v>
      </c>
      <c r="AY59" s="75">
        <v>10</v>
      </c>
      <c r="AZ59" s="66">
        <f>+IF(AY59="No Practice",0,AY59/30)*100</f>
        <v>33.333333333333329</v>
      </c>
      <c r="BA59" s="76">
        <f>AVERAGE(AT59,AV59,AX59,AZ59)</f>
        <v>58.586095171953559</v>
      </c>
      <c r="BB59" s="68">
        <f>+BA59</f>
        <v>58.586095171953559</v>
      </c>
      <c r="BC59" s="115">
        <f>+ROUND(BA59,1)</f>
        <v>58.6</v>
      </c>
      <c r="BD59" s="69">
        <f>RANK(BB59,BB$13:BB$224)</f>
        <v>112</v>
      </c>
      <c r="BE59" s="73">
        <v>8</v>
      </c>
      <c r="BF59" s="73">
        <v>6</v>
      </c>
      <c r="BG59" s="77">
        <f>+SUM(BE59,BF59)</f>
        <v>14</v>
      </c>
      <c r="BH59" s="76">
        <f>(IF(BG59=-1,0,(IF(BG59&lt;BG$4,0,IF(BG59&gt;BG$3,1,((-BG$4+BG59)/BG$5))))))*100</f>
        <v>70</v>
      </c>
      <c r="BI59" s="119">
        <f>+BH59</f>
        <v>70</v>
      </c>
      <c r="BJ59" s="115">
        <f>ROUND(BH59,1)</f>
        <v>70</v>
      </c>
      <c r="BK59" s="69">
        <f>RANK(BI59,BI$13:BI$224)</f>
        <v>48</v>
      </c>
      <c r="BL59" s="73">
        <v>7</v>
      </c>
      <c r="BM59" s="68">
        <f>(IF(BL59=-1,0,(IF(BL59&lt;BL$4,0,IF(BL59&gt;BL$3,1,((-BL$4+BL59)/BL$5))))))*100</f>
        <v>70</v>
      </c>
      <c r="BN59" s="73">
        <v>1</v>
      </c>
      <c r="BO59" s="68">
        <f>(IF(BN59=-1,0,(IF(BN59&lt;BN$4,0,IF(BN59&gt;BN$3,1,((-BN$4+BN59)/BN$5))))))*100</f>
        <v>10</v>
      </c>
      <c r="BP59" s="73">
        <v>5</v>
      </c>
      <c r="BQ59" s="68">
        <f>(IF(BP59=-1,0,(IF(BP59&lt;BP$4,0,IF(BP59&gt;BP$3,1,((-BP$4+BP59)/BP$5))))))*100</f>
        <v>50</v>
      </c>
      <c r="BR59" s="73">
        <v>4</v>
      </c>
      <c r="BS59" s="78">
        <f>(IF(BR59=-1,0,(IF(BR59&lt;BR$4,0,IF(BR59&gt;BR$3,1,((-BR$4+BR59)/BR$5))))))*100</f>
        <v>66.666666666666657</v>
      </c>
      <c r="BT59" s="73">
        <v>2</v>
      </c>
      <c r="BU59" s="68">
        <f>(IF(BT59=-1,0,(IF(BT59&lt;BT$4,0,IF(BT59&gt;BT$3,1,((-BT$4+BT59)/BT$5))))))*100</f>
        <v>28.571428571428569</v>
      </c>
      <c r="BV59" s="73">
        <v>2</v>
      </c>
      <c r="BW59" s="66">
        <f>(IF(BV59=-1,0,(IF(BV59&lt;BV$4,0,IF(BV59&gt;BV$3,1,((-BV$4+BV59)/BV$5))))))*100</f>
        <v>28.571428571428569</v>
      </c>
      <c r="BX59" s="77">
        <f>+SUM(BN59,BL59,BP59,BR59,BT59,BV59)</f>
        <v>21</v>
      </c>
      <c r="BY59" s="80">
        <f>(IF(BX59=-1,0,(IF(BX59&lt;BX$4,0,IF(BX59&gt;BX$3,1,((-BX$4+BX59)/BX$5))))))*100</f>
        <v>42</v>
      </c>
      <c r="BZ59" s="78">
        <f>+BY59</f>
        <v>42</v>
      </c>
      <c r="CA59" s="115">
        <f>+ROUND(BY59,1)</f>
        <v>42</v>
      </c>
      <c r="CB59" s="72">
        <f>RANK(BZ59,BZ$13:BZ$224)</f>
        <v>120</v>
      </c>
      <c r="CC59" s="73">
        <v>25</v>
      </c>
      <c r="CD59" s="68">
        <f>(IF(CC59=-1,0,(IF(CC59&gt;CC$4,0,IF(CC59&lt;CC$3,1,((CC$4-CC59)/CC$5))))))*100</f>
        <v>63.333333333333329</v>
      </c>
      <c r="CE59" s="73">
        <v>187</v>
      </c>
      <c r="CF59" s="66">
        <f>(IF(CE59=-1,0,(IF(CE59&gt;CE$4,0,IF(CE59&lt;CE$3,1,((CE$4-CE59)/CE$5))))))*100</f>
        <v>78.670788253477582</v>
      </c>
      <c r="CG59" s="73">
        <v>50.097988631143998</v>
      </c>
      <c r="CH59" s="66">
        <f>(IF(CG59=-1,0,(IF(CG59&gt;CG$4,0,IF(CG59&lt;CG$3,1,((CG$4-CG59)/CG$5)^$CH$3)))))*100</f>
        <v>65.168469436226289</v>
      </c>
      <c r="CI59" s="73">
        <v>64</v>
      </c>
      <c r="CJ59" s="78">
        <f>IF(CI59="NO VAT","No VAT",(IF(CI59="NO REFUND",0,(IF(CI59&gt;CI$5,0,IF(CI59&lt;CI$3,1,((CI$5-CI59)/CI$5))))))*100)</f>
        <v>0</v>
      </c>
      <c r="CK59" s="73">
        <v>12.880952380952399</v>
      </c>
      <c r="CL59" s="68">
        <f>IF(CK59="NO VAT","No VAT",(IF(CK59="NO REFUND",0,(IF(CK59&gt;CK$4,0,IF(CK59&lt;CK$3,1,((CK$4-CK59)/CK$5))))))*100)</f>
        <v>81.31090273947413</v>
      </c>
      <c r="CM59" s="73">
        <v>13.5</v>
      </c>
      <c r="CN59" s="68">
        <f>IF(CM59="NO CIT","No CIT",IF(CM59&gt;CM$4,0,IF(CM59&lt;CM$3,1,((CM$4-CM59)/CM$5)))*100)</f>
        <v>77.981651376146786</v>
      </c>
      <c r="CO59" s="73">
        <v>0</v>
      </c>
      <c r="CP59" s="66">
        <f>IF(CO59="NO CIT","No CIT",IF(CO59&gt;CO$4,0,IF(CO59&lt;CO$3,1,((CO$5-CO59)/CO$5)))*100)</f>
        <v>100</v>
      </c>
      <c r="CQ59" s="157">
        <f>IF(OR(ISNUMBER(CJ59),ISNUMBER(CL59),ISNUMBER(CN59),ISNUMBER(CP59)),AVERAGE(CJ59,CL59,CN59,CP59),"")</f>
        <v>64.823138528905233</v>
      </c>
      <c r="CR59" s="128">
        <f>AVERAGE(CD59,CF59,CH59,CQ59)</f>
        <v>67.998932387985619</v>
      </c>
      <c r="CS59" s="78">
        <f>+CR59</f>
        <v>67.998932387985619</v>
      </c>
      <c r="CT59" s="115">
        <f>ROUND(CR59,1)</f>
        <v>68</v>
      </c>
      <c r="CU59" s="69">
        <f>RANK(CS59,CS$13:CS$224)</f>
        <v>114</v>
      </c>
      <c r="CV59" s="73">
        <v>238.71428571428601</v>
      </c>
      <c r="CW59" s="68">
        <f>(IF(CV59=-1,0,(IF(CV59&gt;CV$4,0,IF(CV59&lt;CV$3,1,((CV$4-CV59)/CV$5))))))*100</f>
        <v>0</v>
      </c>
      <c r="CX59" s="73">
        <v>84</v>
      </c>
      <c r="CY59" s="68">
        <f>(IF(CX59=-1,0,(IF(CX59&gt;CX$4,0,IF(CX59&lt;CX$3,1,((CX$4-CX59)/CX$5))))))*100</f>
        <v>50.887573964497044</v>
      </c>
      <c r="CZ59" s="73">
        <v>422.57142857142901</v>
      </c>
      <c r="DA59" s="68">
        <f>(IF(CZ59=-1,0,(IF(CZ59&gt;CZ$4,0,IF(CZ59&lt;CZ$3,1,((CZ$4-CZ59)/CZ$5))))))*100</f>
        <v>60.134770889487832</v>
      </c>
      <c r="DB59" s="73">
        <v>136.111111111111</v>
      </c>
      <c r="DC59" s="68">
        <f>(IF(DB59=-1,0,(IF(DB59&gt;DB$4,0,IF(DB59&lt;DB$3,1,((DB$4-DB59)/DB$5))))))*100</f>
        <v>65.972222222222257</v>
      </c>
      <c r="DD59" s="73">
        <v>125.142857142857</v>
      </c>
      <c r="DE59" s="68">
        <f>(IF(DD59=-1,0,(IF(DD59&gt;DD$4,0,IF(DD59&lt;DD$3,1,((DD$4-DD59)/DD$5))))))*100</f>
        <v>55.504352278545873</v>
      </c>
      <c r="DF59" s="73">
        <v>89.142857142857096</v>
      </c>
      <c r="DG59" s="68">
        <f>(IF(DF59=-1,0,(IF(DF59&gt;DF$4,0,IF(DF59&lt;DF$3,1,((DF$4-DF59)/DF$5))))))*100</f>
        <v>63.120143454871503</v>
      </c>
      <c r="DH59" s="73">
        <v>455.71428571428601</v>
      </c>
      <c r="DI59" s="68">
        <f>(IF(DH59=-1,0,(IF(DH59&gt;DH$4,0,IF(DH59&lt;DH$3,1,((DH$4-DH59)/DH$5))))))*100</f>
        <v>62.023809523809504</v>
      </c>
      <c r="DJ59" s="73">
        <v>266.66666666666703</v>
      </c>
      <c r="DK59" s="66">
        <f>(IF(DJ59=-1,0,(IF(DJ59&gt;DJ$4,0,IF(DJ59&lt;DJ$3,1,((DJ$4-DJ59)/DJ$5))))))*100</f>
        <v>61.904761904761848</v>
      </c>
      <c r="DL59" s="78">
        <f>AVERAGE(CW59,CY59,DA59,DC59,DE59,DG59,DI59,DK59)</f>
        <v>52.443454279774485</v>
      </c>
      <c r="DM59" s="78">
        <f>+DL59</f>
        <v>52.443454279774485</v>
      </c>
      <c r="DN59" s="115">
        <f>ROUND(DL59,1)</f>
        <v>52.4</v>
      </c>
      <c r="DO59" s="69">
        <f>RANK(DM59,DM$13:DM$224)</f>
        <v>163</v>
      </c>
      <c r="DP59" s="67">
        <v>525</v>
      </c>
      <c r="DQ59" s="66">
        <f>(IF(DP59=-1,0,(IF(DP59&gt;DP$4,0,IF(DP59&lt;DP$3,1,((DP$4-DP59)/DP$5))))))*100</f>
        <v>66.803278688524586</v>
      </c>
      <c r="DR59" s="67">
        <v>41.7</v>
      </c>
      <c r="DS59" s="66">
        <f>(IF(DR59=-1,0,(IF(DR59&gt;DR$4,0,IF(DR59&lt;DR$3,1,((DR$4-DR59)/DR$5))))))*100</f>
        <v>53.205849268841391</v>
      </c>
      <c r="DT59" s="67">
        <v>9.5</v>
      </c>
      <c r="DU59" s="66">
        <f>DT59/18*100</f>
        <v>52.777777777777779</v>
      </c>
      <c r="DV59" s="78">
        <f>AVERAGE(DU59,DQ59,DS59)</f>
        <v>57.595635245047923</v>
      </c>
      <c r="DW59" s="78">
        <f>+DV59</f>
        <v>57.595635245047923</v>
      </c>
      <c r="DX59" s="115">
        <f>ROUND(DV59,1)</f>
        <v>57.6</v>
      </c>
      <c r="DY59" s="69">
        <f>RANK(DW59,DW$13:DW$224)</f>
        <v>94</v>
      </c>
      <c r="DZ59" s="67">
        <v>36.808735531224698</v>
      </c>
      <c r="EA59" s="68">
        <f>(IF(DZ59=-1,0,(IF(DZ59&lt;DZ$4,0,IF(DZ59&gt;DZ$3,1,((-DZ$4+DZ59)/DZ$5))))))*100</f>
        <v>39.621889699918938</v>
      </c>
      <c r="EB59" s="67">
        <v>9</v>
      </c>
      <c r="EC59" s="66">
        <f>(IF(EB59=-1,0,(IF(EB59&lt;EB$4,0,IF(EB59&gt;EB$3,1,((-EB$4+EB59)/EB$5))))))*100</f>
        <v>56.25</v>
      </c>
      <c r="ED59" s="68">
        <f>AVERAGE(EA59,EC59)</f>
        <v>47.935944849959469</v>
      </c>
      <c r="EE59" s="78">
        <f>+ED59</f>
        <v>47.935944849959469</v>
      </c>
      <c r="EF59" s="115">
        <f>ROUND(ED59,1)</f>
        <v>47.9</v>
      </c>
      <c r="EG59" s="69">
        <f>RANK(EE59,EE$13:EE$224)</f>
        <v>85</v>
      </c>
      <c r="EH59" s="81"/>
      <c r="EI59" s="81"/>
      <c r="EJ59" s="81"/>
      <c r="EK59" s="83">
        <f>RANK(EN59,EN$13:EN$224)</f>
        <v>110</v>
      </c>
      <c r="EL59" s="134">
        <f>ROUND(EM59,1)</f>
        <v>60.7</v>
      </c>
      <c r="EM59" s="158">
        <f>AVERAGE(Q59,AC59,BA59,BH59,BY59,CR59,DL59,DV59,ED59,AO59)</f>
        <v>60.687964981385583</v>
      </c>
      <c r="EN59" s="139">
        <f>AVERAGE(Q59,AC59,BA59,BH59,BY59,CR59,DL59,DV59,ED59,AO59)</f>
        <v>60.687964981385583</v>
      </c>
      <c r="EO59" s="84"/>
      <c r="EP59" s="85"/>
      <c r="EQ59" s="46"/>
    </row>
    <row r="60" spans="1:149" ht="14.45" customHeight="1" x14ac:dyDescent="0.25">
      <c r="A60" s="64" t="s">
        <v>68</v>
      </c>
      <c r="B60" s="156" t="str">
        <f>INDEX('Economy Names'!$A$2:$H$213,'Economy Names'!L49,'Economy Names'!$K$1)</f>
        <v>Croatia</v>
      </c>
      <c r="C60" s="65">
        <v>7</v>
      </c>
      <c r="D60" s="66">
        <f>(IF(C60=-1,0,(IF(C60&gt;C$4,0,IF(C60&lt;C$3,1,((C$4-C60)/C$5))))))*100</f>
        <v>64.705882352941174</v>
      </c>
      <c r="E60" s="65">
        <v>19.5</v>
      </c>
      <c r="F60" s="66">
        <f>(IF(E60=-1,0,(IF(E60&gt;E$4,0,IF(E60&lt;E$3,1,((E$4-E60)/E$5))))))*100</f>
        <v>80.904522613065325</v>
      </c>
      <c r="G60" s="67">
        <v>6.2281020213645002</v>
      </c>
      <c r="H60" s="66">
        <f>(IF(G60=-1,0,(IF(G60&gt;G$4,0,IF(G60&lt;G$3,1,((G$4-G60)/G$5))))))*100</f>
        <v>96.885948989317754</v>
      </c>
      <c r="I60" s="65">
        <v>7</v>
      </c>
      <c r="J60" s="66">
        <f>(IF(I60=-1,0,(IF(I60&gt;I$4,0,IF(I60&lt;I$3,1,((I$4-I60)/I$5))))))*100</f>
        <v>64.705882352941174</v>
      </c>
      <c r="K60" s="65">
        <v>19.5</v>
      </c>
      <c r="L60" s="66">
        <f>(IF(K60=-1,0,(IF(K60&gt;K$4,0,IF(K60&lt;K$3,1,((K$4-K60)/K$5))))))*100</f>
        <v>80.904522613065325</v>
      </c>
      <c r="M60" s="67">
        <v>6.2281020213645002</v>
      </c>
      <c r="N60" s="68">
        <f>(IF(M60=-1,0,(IF(M60&gt;M$4,0,IF(M60&lt;M$3,1,((M$4-M60)/M$5))))))*100</f>
        <v>96.885948989317754</v>
      </c>
      <c r="O60" s="67">
        <v>5.4882816543571602</v>
      </c>
      <c r="P60" s="66">
        <f>(IF(O60=-1,0,(IF(O60&gt;O$4,0,IF(O60&lt;O$3,1,((O$4-O60)/O$5))))))*100</f>
        <v>98.627929586410716</v>
      </c>
      <c r="Q60" s="68">
        <f>25%*P60+12.5%*D60+12.5%*F60+12.5%*H60+12.5%*J60+12.5%*L60+12.5%*N60</f>
        <v>85.281070885433735</v>
      </c>
      <c r="R60" s="78">
        <f>+Q60</f>
        <v>85.281070885433735</v>
      </c>
      <c r="S60" s="115">
        <f>+ROUND(Q60,1)</f>
        <v>85.3</v>
      </c>
      <c r="T60" s="69">
        <f>RANK(R60,R$13:R$224)</f>
        <v>114</v>
      </c>
      <c r="U60" s="70">
        <v>22</v>
      </c>
      <c r="V60" s="66">
        <f>(IF(U60=-1,0,(IF(U60&gt;U$4,0,IF(U60&lt;U$3,1,((U$4-U60)/U$5))))))*100</f>
        <v>32</v>
      </c>
      <c r="W60" s="70">
        <v>146</v>
      </c>
      <c r="X60" s="66">
        <f>(IF(W60=-1,0,(IF(W60&gt;W$4,0,IF(W60&lt;W$3,1,((W$4-W60)/W$5))))))*100</f>
        <v>65.417867435158499</v>
      </c>
      <c r="Y60" s="71">
        <v>9.2269956474229993</v>
      </c>
      <c r="Z60" s="68">
        <f>(IF(Y60=-1,0,(IF(Y60&gt;Y$4,0,IF(Y60&lt;Y$3,1,((Y$4-Y60)/Y$5))))))*100</f>
        <v>53.865021762885</v>
      </c>
      <c r="AA60" s="70">
        <v>12</v>
      </c>
      <c r="AB60" s="66">
        <f>IF(AA60="No Practice", 0, AA60/15*100)</f>
        <v>80</v>
      </c>
      <c r="AC60" s="68">
        <f>AVERAGE(V60,X60,Z60,AB60)</f>
        <v>57.820722299510876</v>
      </c>
      <c r="AD60" s="68">
        <f>+AC60</f>
        <v>57.820722299510876</v>
      </c>
      <c r="AE60" s="115">
        <f>+ROUND(AC60,1)</f>
        <v>57.8</v>
      </c>
      <c r="AF60" s="72">
        <f>RANK(AD60,AD$13:AD$224)</f>
        <v>150</v>
      </c>
      <c r="AG60" s="70">
        <v>4</v>
      </c>
      <c r="AH60" s="66">
        <f>(IF(AG60=-1,0,(IF(AG60&gt;AG$4,0,IF(AG60&lt;AG$3,1,((AG$4-AG60)/AG$5))))))*100</f>
        <v>83.333333333333343</v>
      </c>
      <c r="AI60" s="70">
        <v>65</v>
      </c>
      <c r="AJ60" s="66">
        <f>(IF(AI60=-1,0,(IF(AI60&gt;AI$4,0,IF(AI60&lt;AI$3,1,((AI$4-AI60)/AI$5))))))*100</f>
        <v>79.565217391304344</v>
      </c>
      <c r="AK60" s="71">
        <v>261.444647504503</v>
      </c>
      <c r="AL60" s="66">
        <f>(IF(AK60=-1,0,(IF(AK60&gt;AK$4,0,IF(AK60&lt;AK$3,1,((AK$4-AK60)/AK$5))))))*100</f>
        <v>96.772288302413529</v>
      </c>
      <c r="AM60" s="70">
        <v>7</v>
      </c>
      <c r="AN60" s="66">
        <f>+IF(AM60="No Practice",0,AM60/8)*100</f>
        <v>87.5</v>
      </c>
      <c r="AO60" s="74">
        <f>AVERAGE(AH60,AJ60,AL60,AN60)</f>
        <v>86.792709756762804</v>
      </c>
      <c r="AP60" s="68">
        <f>+AO60</f>
        <v>86.792709756762804</v>
      </c>
      <c r="AQ60" s="115">
        <f>+ROUND(AO60,1)</f>
        <v>86.8</v>
      </c>
      <c r="AR60" s="69">
        <f>RANK(AP60,AP$13:AP$224)</f>
        <v>37</v>
      </c>
      <c r="AS60" s="75">
        <v>5</v>
      </c>
      <c r="AT60" s="66">
        <f>(IF(AS60=-1,0,(IF(AS60&gt;AS$4,0,IF(AS60&lt;AS$3,1,((AS$4-AS60)/AS$5))))))*100</f>
        <v>66.666666666666657</v>
      </c>
      <c r="AU60" s="75">
        <v>33</v>
      </c>
      <c r="AV60" s="66">
        <f>(IF(AU60=-1,0,(IF(AU60&gt;AU$4,0,IF(AU60&lt;AU$3,1,((AU$4-AU60)/AU$5))))))*100</f>
        <v>84.688995215310996</v>
      </c>
      <c r="AW60" s="75">
        <v>3.0068054692514101</v>
      </c>
      <c r="AX60" s="68">
        <f>(IF(AW60=-1,0,(IF(AW60&gt;AW$4,0,IF(AW60&lt;AW$3,1,((AW$4-AW60)/AW$5))))))*100</f>
        <v>79.954630204990593</v>
      </c>
      <c r="AY60" s="75">
        <v>23.5</v>
      </c>
      <c r="AZ60" s="66">
        <f>+IF(AY60="No Practice",0,AY60/30)*100</f>
        <v>78.333333333333329</v>
      </c>
      <c r="BA60" s="76">
        <f>AVERAGE(AT60,AV60,AX60,AZ60)</f>
        <v>77.410906355075397</v>
      </c>
      <c r="BB60" s="68">
        <f>+BA60</f>
        <v>77.410906355075397</v>
      </c>
      <c r="BC60" s="115">
        <f>+ROUND(BA60,1)</f>
        <v>77.400000000000006</v>
      </c>
      <c r="BD60" s="69">
        <f>RANK(BB60,BB$13:BB$224)</f>
        <v>38</v>
      </c>
      <c r="BE60" s="73">
        <v>5</v>
      </c>
      <c r="BF60" s="73">
        <v>5</v>
      </c>
      <c r="BG60" s="77">
        <f>+SUM(BE60,BF60)</f>
        <v>10</v>
      </c>
      <c r="BH60" s="76">
        <f>(IF(BG60=-1,0,(IF(BG60&lt;BG$4,0,IF(BG60&gt;BG$3,1,((-BG$4+BG60)/BG$5))))))*100</f>
        <v>50</v>
      </c>
      <c r="BI60" s="119">
        <f>+BH60</f>
        <v>50</v>
      </c>
      <c r="BJ60" s="115">
        <f>ROUND(BH60,1)</f>
        <v>50</v>
      </c>
      <c r="BK60" s="69">
        <f>RANK(BI60,BI$13:BI$224)</f>
        <v>104</v>
      </c>
      <c r="BL60" s="73">
        <v>5</v>
      </c>
      <c r="BM60" s="68">
        <f>(IF(BL60=-1,0,(IF(BL60&lt;BL$4,0,IF(BL60&gt;BL$3,1,((-BL$4+BL60)/BL$5))))))*100</f>
        <v>50</v>
      </c>
      <c r="BN60" s="73">
        <v>6</v>
      </c>
      <c r="BO60" s="68">
        <f>(IF(BN60=-1,0,(IF(BN60&lt;BN$4,0,IF(BN60&gt;BN$3,1,((-BN$4+BN60)/BN$5))))))*100</f>
        <v>60</v>
      </c>
      <c r="BP60" s="73">
        <v>6</v>
      </c>
      <c r="BQ60" s="68">
        <f>(IF(BP60=-1,0,(IF(BP60&lt;BP$4,0,IF(BP60&gt;BP$3,1,((-BP$4+BP60)/BP$5))))))*100</f>
        <v>60</v>
      </c>
      <c r="BR60" s="73">
        <v>6</v>
      </c>
      <c r="BS60" s="78">
        <f>(IF(BR60=-1,0,(IF(BR60&lt;BR$4,0,IF(BR60&gt;BR$3,1,((-BR$4+BR60)/BR$5))))))*100</f>
        <v>100</v>
      </c>
      <c r="BT60" s="73">
        <v>7</v>
      </c>
      <c r="BU60" s="68">
        <f>(IF(BT60=-1,0,(IF(BT60&lt;BT$4,0,IF(BT60&gt;BT$3,1,((-BT$4+BT60)/BT$5))))))*100</f>
        <v>100</v>
      </c>
      <c r="BV60" s="73">
        <v>5</v>
      </c>
      <c r="BW60" s="66">
        <f>(IF(BV60=-1,0,(IF(BV60&lt;BV$4,0,IF(BV60&gt;BV$3,1,((-BV$4+BV60)/BV$5))))))*100</f>
        <v>71.428571428571431</v>
      </c>
      <c r="BX60" s="77">
        <f>+SUM(BN60,BL60,BP60,BR60,BT60,BV60)</f>
        <v>35</v>
      </c>
      <c r="BY60" s="80">
        <f>(IF(BX60=-1,0,(IF(BX60&lt;BX$4,0,IF(BX60&gt;BX$3,1,((-BX$4+BX60)/BX$5))))))*100</f>
        <v>70</v>
      </c>
      <c r="BZ60" s="78">
        <f>+BY60</f>
        <v>70</v>
      </c>
      <c r="CA60" s="115">
        <f>+ROUND(BY60,1)</f>
        <v>70</v>
      </c>
      <c r="CB60" s="72">
        <f>RANK(BZ60,BZ$13:BZ$224)</f>
        <v>37</v>
      </c>
      <c r="CC60" s="73">
        <v>12</v>
      </c>
      <c r="CD60" s="68">
        <f>(IF(CC60=-1,0,(IF(CC60&gt;CC$4,0,IF(CC60&lt;CC$3,1,((CC$4-CC60)/CC$5))))))*100</f>
        <v>85</v>
      </c>
      <c r="CE60" s="73">
        <v>206</v>
      </c>
      <c r="CF60" s="66">
        <f>(IF(CE60=-1,0,(IF(CE60&gt;CE$4,0,IF(CE60&lt;CE$3,1,((CE$4-CE60)/CE$5))))))*100</f>
        <v>75.734157650695522</v>
      </c>
      <c r="CG60" s="73">
        <v>20.531416898392902</v>
      </c>
      <c r="CH60" s="66">
        <f>(IF(CG60=-1,0,(IF(CG60&gt;CG$4,0,IF(CG60&lt;CG$3,1,((CG$4-CG60)/CG$5)^$CH$3)))))*100</f>
        <v>100</v>
      </c>
      <c r="CI60" s="73">
        <v>0</v>
      </c>
      <c r="CJ60" s="78">
        <f>IF(CI60="NO VAT","No VAT",(IF(CI60="NO REFUND",0,(IF(CI60&gt;CI$5,0,IF(CI60&lt;CI$3,1,((CI$5-CI60)/CI$5))))))*100)</f>
        <v>100</v>
      </c>
      <c r="CK60" s="73">
        <v>6.1666666666666696</v>
      </c>
      <c r="CL60" s="68">
        <f>IF(CK60="NO VAT","No VAT",(IF(CK60="NO REFUND",0,(IF(CK60&gt;CK$4,0,IF(CK60&lt;CK$3,1,((CK$4-CK60)/CK$5))))))*100)</f>
        <v>94.272844272844267</v>
      </c>
      <c r="CM60" s="73">
        <v>36.5</v>
      </c>
      <c r="CN60" s="68">
        <f>IF(CM60="NO CIT","No CIT",IF(CM60&gt;CM$4,0,IF(CM60&lt;CM$3,1,((CM$4-CM60)/CM$5)))*100)</f>
        <v>35.779816513761467</v>
      </c>
      <c r="CO60" s="73">
        <v>20.285714285714299</v>
      </c>
      <c r="CP60" s="66">
        <f>IF(CO60="NO CIT","No CIT",IF(CO60&gt;CO$4,0,IF(CO60&lt;CO$3,1,((CO$5-CO60)/CO$5)))*100)</f>
        <v>36.607142857142819</v>
      </c>
      <c r="CQ60" s="157">
        <f>IF(OR(ISNUMBER(CJ60),ISNUMBER(CL60),ISNUMBER(CN60),ISNUMBER(CP60)),AVERAGE(CJ60,CL60,CN60,CP60),"")</f>
        <v>66.664950910937137</v>
      </c>
      <c r="CR60" s="128">
        <f>AVERAGE(CD60,CF60,CH60,CQ60)</f>
        <v>81.849777140408165</v>
      </c>
      <c r="CS60" s="78">
        <f>+CR60</f>
        <v>81.849777140408165</v>
      </c>
      <c r="CT60" s="115">
        <f>ROUND(CR60,1)</f>
        <v>81.8</v>
      </c>
      <c r="CU60" s="69">
        <f>RANK(CS60,CS$13:CS$224)</f>
        <v>49</v>
      </c>
      <c r="CV60" s="73">
        <v>0.12857142857143</v>
      </c>
      <c r="CW60" s="68">
        <f>(IF(CV60=-1,0,(IF(CV60&gt;CV$4,0,IF(CV60&lt;CV$3,1,((CV$4-CV60)/CV$5))))))*100</f>
        <v>100</v>
      </c>
      <c r="CX60" s="73">
        <v>0.5</v>
      </c>
      <c r="CY60" s="68">
        <f>(IF(CX60=-1,0,(IF(CX60&gt;CX$4,0,IF(CX60&lt;CX$3,1,((CX$4-CX60)/CX$5))))))*100</f>
        <v>100</v>
      </c>
      <c r="CZ60" s="73">
        <v>0</v>
      </c>
      <c r="DA60" s="68">
        <f>(IF(CZ60=-1,0,(IF(CZ60&gt;CZ$4,0,IF(CZ60&lt;CZ$3,1,((CZ$4-CZ60)/CZ$5))))))*100</f>
        <v>100</v>
      </c>
      <c r="DB60" s="73">
        <v>0</v>
      </c>
      <c r="DC60" s="68">
        <f>(IF(DB60=-1,0,(IF(DB60&gt;DB$4,0,IF(DB60&lt;DB$3,1,((DB$4-DB60)/DB$5))))))*100</f>
        <v>100</v>
      </c>
      <c r="DD60" s="73">
        <v>0.14444444444443999</v>
      </c>
      <c r="DE60" s="68">
        <f>(IF(DD60=-1,0,(IF(DD60&gt;DD$4,0,IF(DD60&lt;DD$3,1,((DD$4-DD60)/DD$5))))))*100</f>
        <v>100</v>
      </c>
      <c r="DF60" s="73">
        <v>0.5</v>
      </c>
      <c r="DG60" s="68">
        <f>(IF(DF60=-1,0,(IF(DF60&gt;DF$4,0,IF(DF60&lt;DF$3,1,((DF$4-DF60)/DF$5))))))*100</f>
        <v>100</v>
      </c>
      <c r="DH60" s="73">
        <v>0</v>
      </c>
      <c r="DI60" s="68">
        <f>(IF(DH60=-1,0,(IF(DH60&gt;DH$4,0,IF(DH60&lt;DH$3,1,((DH$4-DH60)/DH$5))))))*100</f>
        <v>100</v>
      </c>
      <c r="DJ60" s="73">
        <v>0</v>
      </c>
      <c r="DK60" s="66">
        <f>(IF(DJ60=-1,0,(IF(DJ60&gt;DJ$4,0,IF(DJ60&lt;DJ$3,1,((DJ$4-DJ60)/DJ$5))))))*100</f>
        <v>100</v>
      </c>
      <c r="DL60" s="78">
        <f>AVERAGE(CW60,CY60,DA60,DC60,DE60,DG60,DI60,DK60)</f>
        <v>100</v>
      </c>
      <c r="DM60" s="78">
        <f>+DL60</f>
        <v>100</v>
      </c>
      <c r="DN60" s="115">
        <f>ROUND(DL60,1)</f>
        <v>100</v>
      </c>
      <c r="DO60" s="69">
        <f>RANK(DM60,DM$13:DM$224)</f>
        <v>1</v>
      </c>
      <c r="DP60" s="67">
        <v>650</v>
      </c>
      <c r="DQ60" s="66">
        <f>(IF(DP60=-1,0,(IF(DP60&gt;DP$4,0,IF(DP60&lt;DP$3,1,((DP$4-DP60)/DP$5))))))*100</f>
        <v>56.557377049180324</v>
      </c>
      <c r="DR60" s="67">
        <v>15.2</v>
      </c>
      <c r="DS60" s="66">
        <f>(IF(DR60=-1,0,(IF(DR60&gt;DR$4,0,IF(DR60&lt;DR$3,1,((DR$4-DR60)/DR$5))))))*100</f>
        <v>83.01462317210347</v>
      </c>
      <c r="DT60" s="67">
        <v>13</v>
      </c>
      <c r="DU60" s="66">
        <f>DT60/18*100</f>
        <v>72.222222222222214</v>
      </c>
      <c r="DV60" s="78">
        <f>AVERAGE(DU60,DQ60,DS60)</f>
        <v>70.598074147835334</v>
      </c>
      <c r="DW60" s="78">
        <f>+DV60</f>
        <v>70.598074147835334</v>
      </c>
      <c r="DX60" s="115">
        <f>ROUND(DV60,1)</f>
        <v>70.599999999999994</v>
      </c>
      <c r="DY60" s="69">
        <f>RANK(DW60,DW$13:DW$224)</f>
        <v>27</v>
      </c>
      <c r="DZ60" s="67">
        <v>35.220961515702498</v>
      </c>
      <c r="EA60" s="68">
        <f>(IF(DZ60=-1,0,(IF(DZ60&lt;DZ$4,0,IF(DZ60&gt;DZ$3,1,((-DZ$4+DZ60)/DZ$5))))))*100</f>
        <v>37.912768047042519</v>
      </c>
      <c r="EB60" s="67">
        <v>12</v>
      </c>
      <c r="EC60" s="66">
        <f>(IF(EB60=-1,0,(IF(EB60&lt;EB$4,0,IF(EB60&gt;EB$3,1,((-EB$4+EB60)/EB$5))))))*100</f>
        <v>75</v>
      </c>
      <c r="ED60" s="68">
        <f>AVERAGE(EA60,EC60)</f>
        <v>56.45638402352126</v>
      </c>
      <c r="EE60" s="78">
        <f>+ED60</f>
        <v>56.45638402352126</v>
      </c>
      <c r="EF60" s="115">
        <f>ROUND(ED60,1)</f>
        <v>56.5</v>
      </c>
      <c r="EG60" s="69">
        <f>RANK(EE60,EE$13:EE$224)</f>
        <v>63</v>
      </c>
      <c r="EH60" s="81"/>
      <c r="EI60" s="81"/>
      <c r="EJ60" s="81"/>
      <c r="EK60" s="83">
        <f>RANK(EN60,EN$13:EN$224)</f>
        <v>51</v>
      </c>
      <c r="EL60" s="134">
        <f>ROUND(EM60,1)</f>
        <v>73.599999999999994</v>
      </c>
      <c r="EM60" s="158">
        <f>AVERAGE(Q60,AC60,BA60,BH60,BY60,CR60,DL60,DV60,ED60,AO60)</f>
        <v>73.620964460854751</v>
      </c>
      <c r="EN60" s="139">
        <f>AVERAGE(Q60,AC60,BA60,BH60,BY60,CR60,DL60,DV60,ED60,AO60)</f>
        <v>73.620964460854751</v>
      </c>
      <c r="EO60" s="84"/>
      <c r="EP60" s="85"/>
      <c r="EQ60" s="46"/>
    </row>
    <row r="61" spans="1:149" ht="14.45" customHeight="1" x14ac:dyDescent="0.25">
      <c r="A61" s="64" t="s">
        <v>69</v>
      </c>
      <c r="B61" s="156" t="str">
        <f>INDEX('Economy Names'!$A$2:$H$213,'Economy Names'!L50,'Economy Names'!$K$1)</f>
        <v>Cyprus</v>
      </c>
      <c r="C61" s="65">
        <v>5</v>
      </c>
      <c r="D61" s="66">
        <f>(IF(C61=-1,0,(IF(C61&gt;C$4,0,IF(C61&lt;C$3,1,((C$4-C61)/C$5))))))*100</f>
        <v>76.470588235294116</v>
      </c>
      <c r="E61" s="65">
        <v>6</v>
      </c>
      <c r="F61" s="66">
        <f>(IF(E61=-1,0,(IF(E61&gt;E$4,0,IF(E61&lt;E$3,1,((E$4-E61)/E$5))))))*100</f>
        <v>94.472361809045225</v>
      </c>
      <c r="G61" s="67">
        <v>5.5783742085386798</v>
      </c>
      <c r="H61" s="66">
        <f>(IF(G61=-1,0,(IF(G61&gt;G$4,0,IF(G61&lt;G$3,1,((G$4-G61)/G$5))))))*100</f>
        <v>97.210812895730655</v>
      </c>
      <c r="I61" s="65">
        <v>5</v>
      </c>
      <c r="J61" s="66">
        <f>(IF(I61=-1,0,(IF(I61&gt;I$4,0,IF(I61&lt;I$3,1,((I$4-I61)/I$5))))))*100</f>
        <v>76.470588235294116</v>
      </c>
      <c r="K61" s="65">
        <v>6</v>
      </c>
      <c r="L61" s="66">
        <f>(IF(K61=-1,0,(IF(K61&gt;K$4,0,IF(K61&lt;K$3,1,((K$4-K61)/K$5))))))*100</f>
        <v>94.472361809045225</v>
      </c>
      <c r="M61" s="67">
        <v>5.5783742085386798</v>
      </c>
      <c r="N61" s="68">
        <f>(IF(M61=-1,0,(IF(M61&gt;M$4,0,IF(M61&lt;M$3,1,((M$4-M61)/M$5))))))*100</f>
        <v>97.210812895730655</v>
      </c>
      <c r="O61" s="67">
        <v>0</v>
      </c>
      <c r="P61" s="66">
        <f>(IF(O61=-1,0,(IF(O61&gt;O$4,0,IF(O61&lt;O$3,1,((O$4-O61)/O$5))))))*100</f>
        <v>100</v>
      </c>
      <c r="Q61" s="68">
        <f>25%*P61+12.5%*D61+12.5%*F61+12.5%*H61+12.5%*J61+12.5%*L61+12.5%*N61</f>
        <v>92.038440735017502</v>
      </c>
      <c r="R61" s="78">
        <f>+Q61</f>
        <v>92.038440735017502</v>
      </c>
      <c r="S61" s="115">
        <f>+ROUND(Q61,1)</f>
        <v>92</v>
      </c>
      <c r="T61" s="69">
        <f>RANK(R61,R$13:R$224)</f>
        <v>50</v>
      </c>
      <c r="U61" s="70">
        <v>8</v>
      </c>
      <c r="V61" s="66">
        <f>(IF(U61=-1,0,(IF(U61&gt;U$4,0,IF(U61&lt;U$3,1,((U$4-U61)/U$5))))))*100</f>
        <v>88</v>
      </c>
      <c r="W61" s="70">
        <v>507</v>
      </c>
      <c r="X61" s="66">
        <f>(IF(W61=-1,0,(IF(W61&gt;W$4,0,IF(W61&lt;W$3,1,((W$4-W61)/W$5))))))*100</f>
        <v>0</v>
      </c>
      <c r="Y61" s="71">
        <v>0.94446759120257995</v>
      </c>
      <c r="Z61" s="68">
        <f>(IF(Y61=-1,0,(IF(Y61&gt;Y$4,0,IF(Y61&lt;Y$3,1,((Y$4-Y61)/Y$5))))))*100</f>
        <v>95.277662043987092</v>
      </c>
      <c r="AA61" s="70">
        <v>11</v>
      </c>
      <c r="AB61" s="66">
        <f>IF(AA61="No Practice", 0, AA61/15*100)</f>
        <v>73.333333333333329</v>
      </c>
      <c r="AC61" s="68">
        <f>AVERAGE(V61,X61,Z61,AB61)</f>
        <v>64.152748844330105</v>
      </c>
      <c r="AD61" s="68">
        <f>+AC61</f>
        <v>64.152748844330105</v>
      </c>
      <c r="AE61" s="115">
        <f>+ROUND(AC61,1)</f>
        <v>64.2</v>
      </c>
      <c r="AF61" s="72">
        <f>RANK(AD61,AD$13:AD$224)</f>
        <v>125</v>
      </c>
      <c r="AG61" s="70">
        <v>5</v>
      </c>
      <c r="AH61" s="66">
        <f>(IF(AG61=-1,0,(IF(AG61&gt;AG$4,0,IF(AG61&lt;AG$3,1,((AG$4-AG61)/AG$5))))))*100</f>
        <v>66.666666666666657</v>
      </c>
      <c r="AI61" s="70">
        <v>137</v>
      </c>
      <c r="AJ61" s="66">
        <f>(IF(AI61=-1,0,(IF(AI61&gt;AI$4,0,IF(AI61&lt;AI$3,1,((AI$4-AI61)/AI$5))))))*100</f>
        <v>48.260869565217391</v>
      </c>
      <c r="AK61" s="71">
        <v>116.633784085332</v>
      </c>
      <c r="AL61" s="66">
        <f>(IF(AK61=-1,0,(IF(AK61&gt;AK$4,0,IF(AK61&lt;AK$3,1,((AK$4-AK61)/AK$5))))))*100</f>
        <v>98.560076739687261</v>
      </c>
      <c r="AM61" s="70">
        <v>8</v>
      </c>
      <c r="AN61" s="66">
        <f>+IF(AM61="No Practice",0,AM61/8)*100</f>
        <v>100</v>
      </c>
      <c r="AO61" s="74">
        <f>AVERAGE(AH61,AJ61,AL61,AN61)</f>
        <v>78.371903242892827</v>
      </c>
      <c r="AP61" s="68">
        <f>+AO61</f>
        <v>78.371903242892827</v>
      </c>
      <c r="AQ61" s="115">
        <f>+ROUND(AO61,1)</f>
        <v>78.400000000000006</v>
      </c>
      <c r="AR61" s="69">
        <f>RANK(AP61,AP$13:AP$224)</f>
        <v>75</v>
      </c>
      <c r="AS61" s="75">
        <v>7</v>
      </c>
      <c r="AT61" s="66">
        <f>(IF(AS61=-1,0,(IF(AS61&gt;AS$4,0,IF(AS61&lt;AS$3,1,((AS$4-AS61)/AS$5))))))*100</f>
        <v>50</v>
      </c>
      <c r="AU61" s="75">
        <v>9</v>
      </c>
      <c r="AV61" s="66">
        <f>(IF(AU61=-1,0,(IF(AU61&gt;AU$4,0,IF(AU61&lt;AU$3,1,((AU$4-AU61)/AU$5))))))*100</f>
        <v>96.172248803827756</v>
      </c>
      <c r="AW61" s="75">
        <v>7.6794121621546196</v>
      </c>
      <c r="AX61" s="68">
        <f>(IF(AW61=-1,0,(IF(AW61&gt;AW$4,0,IF(AW61&lt;AW$3,1,((AW$4-AW61)/AW$5))))))*100</f>
        <v>48.803918918969202</v>
      </c>
      <c r="AY61" s="75">
        <v>23</v>
      </c>
      <c r="AZ61" s="66">
        <f>+IF(AY61="No Practice",0,AY61/30)*100</f>
        <v>76.666666666666671</v>
      </c>
      <c r="BA61" s="76">
        <f>AVERAGE(AT61,AV61,AX61,AZ61)</f>
        <v>67.910708597365911</v>
      </c>
      <c r="BB61" s="68">
        <f>+BA61</f>
        <v>67.910708597365911</v>
      </c>
      <c r="BC61" s="115">
        <f>+ROUND(BA61,1)</f>
        <v>67.900000000000006</v>
      </c>
      <c r="BD61" s="69">
        <f>RANK(BB61,BB$13:BB$224)</f>
        <v>71</v>
      </c>
      <c r="BE61" s="73">
        <v>5</v>
      </c>
      <c r="BF61" s="73">
        <v>7</v>
      </c>
      <c r="BG61" s="77">
        <f>+SUM(BE61,BF61)</f>
        <v>12</v>
      </c>
      <c r="BH61" s="76">
        <f>(IF(BG61=-1,0,(IF(BG61&lt;BG$4,0,IF(BG61&gt;BG$3,1,((-BG$4+BG61)/BG$5))))))*100</f>
        <v>60</v>
      </c>
      <c r="BI61" s="119">
        <f>+BH61</f>
        <v>60</v>
      </c>
      <c r="BJ61" s="115">
        <f>ROUND(BH61,1)</f>
        <v>60</v>
      </c>
      <c r="BK61" s="69">
        <f>RANK(BI61,BI$13:BI$224)</f>
        <v>80</v>
      </c>
      <c r="BL61" s="73">
        <v>9</v>
      </c>
      <c r="BM61" s="68">
        <f>(IF(BL61=-1,0,(IF(BL61&lt;BL$4,0,IF(BL61&gt;BL$3,1,((-BL$4+BL61)/BL$5))))))*100</f>
        <v>90</v>
      </c>
      <c r="BN61" s="73">
        <v>4</v>
      </c>
      <c r="BO61" s="68">
        <f>(IF(BN61=-1,0,(IF(BN61&lt;BN$4,0,IF(BN61&gt;BN$3,1,((-BN$4+BN61)/BN$5))))))*100</f>
        <v>40</v>
      </c>
      <c r="BP61" s="73">
        <v>7</v>
      </c>
      <c r="BQ61" s="68">
        <f>(IF(BP61=-1,0,(IF(BP61&lt;BP$4,0,IF(BP61&gt;BP$3,1,((-BP$4+BP61)/BP$5))))))*100</f>
        <v>70</v>
      </c>
      <c r="BR61" s="73">
        <v>6</v>
      </c>
      <c r="BS61" s="78">
        <f>(IF(BR61=-1,0,(IF(BR61&lt;BR$4,0,IF(BR61&gt;BR$3,1,((-BR$4+BR61)/BR$5))))))*100</f>
        <v>100</v>
      </c>
      <c r="BT61" s="73">
        <v>5</v>
      </c>
      <c r="BU61" s="68">
        <f>(IF(BT61=-1,0,(IF(BT61&lt;BT$4,0,IF(BT61&gt;BT$3,1,((-BT$4+BT61)/BT$5))))))*100</f>
        <v>71.428571428571431</v>
      </c>
      <c r="BV61" s="73">
        <v>7</v>
      </c>
      <c r="BW61" s="66">
        <f>(IF(BV61=-1,0,(IF(BV61&lt;BV$4,0,IF(BV61&gt;BV$3,1,((-BV$4+BV61)/BV$5))))))*100</f>
        <v>100</v>
      </c>
      <c r="BX61" s="77">
        <f>+SUM(BN61,BL61,BP61,BR61,BT61,BV61)</f>
        <v>38</v>
      </c>
      <c r="BY61" s="80">
        <f>(IF(BX61=-1,0,(IF(BX61&lt;BX$4,0,IF(BX61&gt;BX$3,1,((-BX$4+BX61)/BX$5))))))*100</f>
        <v>76</v>
      </c>
      <c r="BZ61" s="78">
        <f>+BY61</f>
        <v>76</v>
      </c>
      <c r="CA61" s="115">
        <f>+ROUND(BY61,1)</f>
        <v>76</v>
      </c>
      <c r="CB61" s="72">
        <f>RANK(BZ61,BZ$13:BZ$224)</f>
        <v>21</v>
      </c>
      <c r="CC61" s="73">
        <v>16</v>
      </c>
      <c r="CD61" s="68">
        <f>(IF(CC61=-1,0,(IF(CC61&gt;CC$4,0,IF(CC61&lt;CC$3,1,((CC$4-CC61)/CC$5))))))*100</f>
        <v>78.333333333333329</v>
      </c>
      <c r="CE61" s="73">
        <v>119.5</v>
      </c>
      <c r="CF61" s="66">
        <f>(IF(CE61=-1,0,(IF(CE61&gt;CE$4,0,IF(CE61&lt;CE$3,1,((CE$4-CE61)/CE$5))))))*100</f>
        <v>89.103554868624428</v>
      </c>
      <c r="CG61" s="73">
        <v>22.392741858495199</v>
      </c>
      <c r="CH61" s="66">
        <f>(IF(CG61=-1,0,(IF(CG61&gt;CG$4,0,IF(CG61&lt;CG$3,1,((CG$4-CG61)/CG$5)^$CH$3)))))*100</f>
        <v>100</v>
      </c>
      <c r="CI61" s="73">
        <v>10.5</v>
      </c>
      <c r="CJ61" s="78">
        <f>IF(CI61="NO VAT","No VAT",(IF(CI61="NO REFUND",0,(IF(CI61&gt;CI$5,0,IF(CI61&lt;CI$3,1,((CI$5-CI61)/CI$5))))))*100)</f>
        <v>79</v>
      </c>
      <c r="CK61" s="73">
        <v>43.785714285714299</v>
      </c>
      <c r="CL61" s="68">
        <f>IF(CK61="NO VAT","No VAT",(IF(CK61="NO REFUND",0,(IF(CK61&gt;CK$4,0,IF(CK61&lt;CK$3,1,((CK$4-CK61)/CK$5))))))*100)</f>
        <v>21.649200220628767</v>
      </c>
      <c r="CM61" s="73">
        <v>3</v>
      </c>
      <c r="CN61" s="68">
        <f>IF(CM61="NO CIT","No CIT",IF(CM61&gt;CM$4,0,IF(CM61&lt;CM$3,1,((CM$4-CM61)/CM$5)))*100)</f>
        <v>97.247706422018354</v>
      </c>
      <c r="CO61" s="73">
        <v>0</v>
      </c>
      <c r="CP61" s="66">
        <f>IF(CO61="NO CIT","No CIT",IF(CO61&gt;CO$4,0,IF(CO61&lt;CO$3,1,((CO$5-CO61)/CO$5)))*100)</f>
        <v>100</v>
      </c>
      <c r="CQ61" s="157">
        <f>IF(OR(ISNUMBER(CJ61),ISNUMBER(CL61),ISNUMBER(CN61),ISNUMBER(CP61)),AVERAGE(CJ61,CL61,CN61,CP61),"")</f>
        <v>74.474226660661785</v>
      </c>
      <c r="CR61" s="128">
        <f>AVERAGE(CD61,CF61,CH61,CQ61)</f>
        <v>85.477778715654878</v>
      </c>
      <c r="CS61" s="78">
        <f>+CR61</f>
        <v>85.477778715654878</v>
      </c>
      <c r="CT61" s="115">
        <f>ROUND(CR61,1)</f>
        <v>85.5</v>
      </c>
      <c r="CU61" s="69">
        <f>RANK(CS61,CS$13:CS$224)</f>
        <v>29</v>
      </c>
      <c r="CV61" s="73">
        <v>18</v>
      </c>
      <c r="CW61" s="68">
        <f>(IF(CV61=-1,0,(IF(CV61&gt;CV$4,0,IF(CV61&lt;CV$3,1,((CV$4-CV61)/CV$5))))))*100</f>
        <v>89.308176100628927</v>
      </c>
      <c r="CX61" s="73">
        <v>2</v>
      </c>
      <c r="CY61" s="68">
        <f>(IF(CX61=-1,0,(IF(CX61&gt;CX$4,0,IF(CX61&lt;CX$3,1,((CX$4-CX61)/CX$5))))))*100</f>
        <v>99.408284023668642</v>
      </c>
      <c r="CZ61" s="73">
        <v>300</v>
      </c>
      <c r="DA61" s="68">
        <f>(IF(CZ61=-1,0,(IF(CZ61&gt;CZ$4,0,IF(CZ61&lt;CZ$3,1,((CZ$4-CZ61)/CZ$5))))))*100</f>
        <v>71.698113207547166</v>
      </c>
      <c r="DB61" s="73">
        <v>50</v>
      </c>
      <c r="DC61" s="68">
        <f>(IF(DB61=-1,0,(IF(DB61&gt;DB$4,0,IF(DB61&lt;DB$3,1,((DB$4-DB61)/DB$5))))))*100</f>
        <v>87.5</v>
      </c>
      <c r="DD61" s="73">
        <v>14.6666666666667</v>
      </c>
      <c r="DE61" s="68">
        <f>(IF(DD61=-1,0,(IF(DD61&gt;DD$4,0,IF(DD61&lt;DD$3,1,((DD$4-DD61)/DD$5))))))*100</f>
        <v>95.10155316606928</v>
      </c>
      <c r="DF61" s="73">
        <v>2</v>
      </c>
      <c r="DG61" s="68">
        <f>(IF(DF61=-1,0,(IF(DF61&gt;DF$4,0,IF(DF61&lt;DF$3,1,((DF$4-DF61)/DF$5))))))*100</f>
        <v>99.581589958159</v>
      </c>
      <c r="DH61" s="73">
        <v>335</v>
      </c>
      <c r="DI61" s="68">
        <f>(IF(DH61=-1,0,(IF(DH61&gt;DH$4,0,IF(DH61&lt;DH$3,1,((DH$4-DH61)/DH$5))))))*100</f>
        <v>72.083333333333329</v>
      </c>
      <c r="DJ61" s="73">
        <v>50</v>
      </c>
      <c r="DK61" s="66">
        <f>(IF(DJ61=-1,0,(IF(DJ61&gt;DJ$4,0,IF(DJ61&lt;DJ$3,1,((DJ$4-DJ61)/DJ$5))))))*100</f>
        <v>92.857142857142861</v>
      </c>
      <c r="DL61" s="78">
        <f>AVERAGE(CW61,CY61,DA61,DC61,DE61,DG61,DI61,DK61)</f>
        <v>88.442274080818663</v>
      </c>
      <c r="DM61" s="78">
        <f>+DL61</f>
        <v>88.442274080818663</v>
      </c>
      <c r="DN61" s="115">
        <f>ROUND(DL61,1)</f>
        <v>88.4</v>
      </c>
      <c r="DO61" s="69">
        <f>RANK(DM61,DM$13:DM$224)</f>
        <v>50</v>
      </c>
      <c r="DP61" s="67">
        <v>1100</v>
      </c>
      <c r="DQ61" s="66">
        <f>(IF(DP61=-1,0,(IF(DP61&gt;DP$4,0,IF(DP61&lt;DP$3,1,((DP$4-DP61)/DP$5))))))*100</f>
        <v>19.672131147540984</v>
      </c>
      <c r="DR61" s="67">
        <v>16.399999999999999</v>
      </c>
      <c r="DS61" s="66">
        <f>(IF(DR61=-1,0,(IF(DR61&gt;DR$4,0,IF(DR61&lt;DR$3,1,((DR$4-DR61)/DR$5))))))*100</f>
        <v>81.66479190101235</v>
      </c>
      <c r="DT61" s="67">
        <v>8</v>
      </c>
      <c r="DU61" s="66">
        <f>DT61/18*100</f>
        <v>44.444444444444443</v>
      </c>
      <c r="DV61" s="78">
        <f>AVERAGE(DU61,DQ61,DS61)</f>
        <v>48.593789164332598</v>
      </c>
      <c r="DW61" s="78">
        <f>+DV61</f>
        <v>48.593789164332598</v>
      </c>
      <c r="DX61" s="115">
        <f>ROUND(DV61,1)</f>
        <v>48.6</v>
      </c>
      <c r="DY61" s="69">
        <f>RANK(DW61,DW$13:DW$224)</f>
        <v>142</v>
      </c>
      <c r="DZ61" s="67">
        <v>73.781794227158699</v>
      </c>
      <c r="EA61" s="68">
        <f>(IF(DZ61=-1,0,(IF(DZ61&lt;DZ$4,0,IF(DZ61&gt;DZ$3,1,((-DZ$4+DZ61)/DZ$5))))))*100</f>
        <v>79.420661170246177</v>
      </c>
      <c r="EB61" s="67">
        <v>10.5</v>
      </c>
      <c r="EC61" s="66">
        <f>(IF(EB61=-1,0,(IF(EB61&lt;EB$4,0,IF(EB61&gt;EB$3,1,((-EB$4+EB61)/EB$5))))))*100</f>
        <v>65.625</v>
      </c>
      <c r="ED61" s="68">
        <f>AVERAGE(EA61,EC61)</f>
        <v>72.522830585123089</v>
      </c>
      <c r="EE61" s="78">
        <f>+ED61</f>
        <v>72.522830585123089</v>
      </c>
      <c r="EF61" s="115">
        <f>ROUND(ED61,1)</f>
        <v>72.5</v>
      </c>
      <c r="EG61" s="69">
        <f>RANK(EE61,EE$13:EE$224)</f>
        <v>31</v>
      </c>
      <c r="EH61" s="81"/>
      <c r="EI61" s="81"/>
      <c r="EJ61" s="81"/>
      <c r="EK61" s="83">
        <f>RANK(EN61,EN$13:EN$224)</f>
        <v>54</v>
      </c>
      <c r="EL61" s="134">
        <f>ROUND(EM61,1)</f>
        <v>73.400000000000006</v>
      </c>
      <c r="EM61" s="158">
        <f>AVERAGE(Q61,AC61,BA61,BH61,BY61,CR61,DL61,DV61,ED61,AO61)</f>
        <v>73.351047396553568</v>
      </c>
      <c r="EN61" s="139">
        <f>AVERAGE(Q61,AC61,BA61,BH61,BY61,CR61,DL61,DV61,ED61,AO61)</f>
        <v>73.351047396553568</v>
      </c>
      <c r="EO61" s="84"/>
      <c r="EP61" s="85"/>
      <c r="EQ61" s="46"/>
    </row>
    <row r="62" spans="1:149" ht="14.45" customHeight="1" x14ac:dyDescent="0.25">
      <c r="A62" s="64" t="s">
        <v>70</v>
      </c>
      <c r="B62" s="156" t="str">
        <f>INDEX('Economy Names'!$A$2:$H$213,'Economy Names'!L51,'Economy Names'!$K$1)</f>
        <v>Czech Republic</v>
      </c>
      <c r="C62" s="65">
        <v>9</v>
      </c>
      <c r="D62" s="66">
        <f>(IF(C62=-1,0,(IF(C62&gt;C$4,0,IF(C62&lt;C$3,1,((C$4-C62)/C$5))))))*100</f>
        <v>52.941176470588239</v>
      </c>
      <c r="E62" s="65">
        <v>24.5</v>
      </c>
      <c r="F62" s="66">
        <f>(IF(E62=-1,0,(IF(E62&gt;E$4,0,IF(E62&lt;E$3,1,((E$4-E62)/E$5))))))*100</f>
        <v>75.879396984924625</v>
      </c>
      <c r="G62" s="67">
        <v>1.12789467959086</v>
      </c>
      <c r="H62" s="66">
        <f>(IF(G62=-1,0,(IF(G62&gt;G$4,0,IF(G62&lt;G$3,1,((G$4-G62)/G$5))))))*100</f>
        <v>99.436052660204567</v>
      </c>
      <c r="I62" s="65">
        <v>9</v>
      </c>
      <c r="J62" s="66">
        <f>(IF(I62=-1,0,(IF(I62&gt;I$4,0,IF(I62&lt;I$3,1,((I$4-I62)/I$5))))))*100</f>
        <v>52.941176470588239</v>
      </c>
      <c r="K62" s="65">
        <v>24.5</v>
      </c>
      <c r="L62" s="66">
        <f>(IF(K62=-1,0,(IF(K62&gt;K$4,0,IF(K62&lt;K$3,1,((K$4-K62)/K$5))))))*100</f>
        <v>75.879396984924625</v>
      </c>
      <c r="M62" s="67">
        <v>1.12789467959086</v>
      </c>
      <c r="N62" s="68">
        <f>(IF(M62=-1,0,(IF(M62&gt;M$4,0,IF(M62&lt;M$3,1,((M$4-M62)/M$5))))))*100</f>
        <v>99.436052660204567</v>
      </c>
      <c r="O62" s="67">
        <v>1.05806255121E-3</v>
      </c>
      <c r="P62" s="66">
        <f>(IF(O62=-1,0,(IF(O62&gt;O$4,0,IF(O62&lt;O$3,1,((O$4-O62)/O$5))))))*100</f>
        <v>99.999735484362191</v>
      </c>
      <c r="Q62" s="68">
        <f>25%*P62+12.5%*D62+12.5%*F62+12.5%*H62+12.5%*J62+12.5%*L62+12.5%*N62</f>
        <v>82.064090400019907</v>
      </c>
      <c r="R62" s="78">
        <f>+Q62</f>
        <v>82.064090400019907</v>
      </c>
      <c r="S62" s="115">
        <f>+ROUND(Q62,1)</f>
        <v>82.1</v>
      </c>
      <c r="T62" s="69">
        <f>RANK(R62,R$13:R$224)</f>
        <v>134</v>
      </c>
      <c r="U62" s="70">
        <v>21</v>
      </c>
      <c r="V62" s="66">
        <f>(IF(U62=-1,0,(IF(U62&gt;U$4,0,IF(U62&lt;U$3,1,((U$4-U62)/U$5))))))*100</f>
        <v>36</v>
      </c>
      <c r="W62" s="70">
        <v>246</v>
      </c>
      <c r="X62" s="66">
        <f>(IF(W62=-1,0,(IF(W62&gt;W$4,0,IF(W62&lt;W$3,1,((W$4-W62)/W$5))))))*100</f>
        <v>36.599423631123919</v>
      </c>
      <c r="Y62" s="71">
        <v>0.22007701065188001</v>
      </c>
      <c r="Z62" s="68">
        <f>(IF(Y62=-1,0,(IF(Y62&gt;Y$4,0,IF(Y62&lt;Y$3,1,((Y$4-Y62)/Y$5))))))*100</f>
        <v>98.899614946740598</v>
      </c>
      <c r="AA62" s="70">
        <v>8</v>
      </c>
      <c r="AB62" s="66">
        <f>IF(AA62="No Practice", 0, AA62/15*100)</f>
        <v>53.333333333333336</v>
      </c>
      <c r="AC62" s="68">
        <f>AVERAGE(V62,X62,Z62,AB62)</f>
        <v>56.208092977799467</v>
      </c>
      <c r="AD62" s="68">
        <f>+AC62</f>
        <v>56.208092977799467</v>
      </c>
      <c r="AE62" s="115">
        <f>+ROUND(AC62,1)</f>
        <v>56.2</v>
      </c>
      <c r="AF62" s="72">
        <f>RANK(AD62,AD$13:AD$224)</f>
        <v>157</v>
      </c>
      <c r="AG62" s="70">
        <v>3</v>
      </c>
      <c r="AH62" s="66">
        <f>(IF(AG62=-1,0,(IF(AG62&gt;AG$4,0,IF(AG62&lt;AG$3,1,((AG$4-AG62)/AG$5))))))*100</f>
        <v>100</v>
      </c>
      <c r="AI62" s="70">
        <v>58</v>
      </c>
      <c r="AJ62" s="66">
        <f>(IF(AI62=-1,0,(IF(AI62&gt;AI$4,0,IF(AI62&lt;AI$3,1,((AI$4-AI62)/AI$5))))))*100</f>
        <v>82.608695652173907</v>
      </c>
      <c r="AK62" s="71">
        <v>23.065763616398499</v>
      </c>
      <c r="AL62" s="66">
        <f>(IF(AK62=-1,0,(IF(AK62&gt;AK$4,0,IF(AK62&lt;AK$3,1,((AK$4-AK62)/AK$5))))))*100</f>
        <v>99.715237486217305</v>
      </c>
      <c r="AM62" s="70">
        <v>8</v>
      </c>
      <c r="AN62" s="66">
        <f>+IF(AM62="No Practice",0,AM62/8)*100</f>
        <v>100</v>
      </c>
      <c r="AO62" s="74">
        <f>AVERAGE(AH62,AJ62,AL62,AN62)</f>
        <v>95.580983284597806</v>
      </c>
      <c r="AP62" s="68">
        <f>+AO62</f>
        <v>95.580983284597806</v>
      </c>
      <c r="AQ62" s="115">
        <f>+ROUND(AO62,1)</f>
        <v>95.6</v>
      </c>
      <c r="AR62" s="69">
        <f>RANK(AP62,AP$13:AP$224)</f>
        <v>11</v>
      </c>
      <c r="AS62" s="75">
        <v>4</v>
      </c>
      <c r="AT62" s="66">
        <f>(IF(AS62=-1,0,(IF(AS62&gt;AS$4,0,IF(AS62&lt;AS$3,1,((AS$4-AS62)/AS$5))))))*100</f>
        <v>75</v>
      </c>
      <c r="AU62" s="75">
        <v>27.5</v>
      </c>
      <c r="AV62" s="66">
        <f>(IF(AU62=-1,0,(IF(AU62&gt;AU$4,0,IF(AU62&lt;AU$3,1,((AU$4-AU62)/AU$5))))))*100</f>
        <v>87.320574162679421</v>
      </c>
      <c r="AW62" s="75">
        <v>4.0049094102376204</v>
      </c>
      <c r="AX62" s="68">
        <f>(IF(AW62=-1,0,(IF(AW62&gt;AW$4,0,IF(AW62&lt;AW$3,1,((AW$4-AW62)/AW$5))))))*100</f>
        <v>73.300603931749208</v>
      </c>
      <c r="AY62" s="75">
        <v>25</v>
      </c>
      <c r="AZ62" s="66">
        <f>+IF(AY62="No Practice",0,AY62/30)*100</f>
        <v>83.333333333333343</v>
      </c>
      <c r="BA62" s="76">
        <f>AVERAGE(AT62,AV62,AX62,AZ62)</f>
        <v>79.738627856940496</v>
      </c>
      <c r="BB62" s="68">
        <f>+BA62</f>
        <v>79.738627856940496</v>
      </c>
      <c r="BC62" s="115">
        <f>+ROUND(BA62,1)</f>
        <v>79.7</v>
      </c>
      <c r="BD62" s="69">
        <f>RANK(BB62,BB$13:BB$224)</f>
        <v>32</v>
      </c>
      <c r="BE62" s="73">
        <v>7</v>
      </c>
      <c r="BF62" s="73">
        <v>7</v>
      </c>
      <c r="BG62" s="77">
        <f>+SUM(BE62,BF62)</f>
        <v>14</v>
      </c>
      <c r="BH62" s="76">
        <f>(IF(BG62=-1,0,(IF(BG62&lt;BG$4,0,IF(BG62&gt;BG$3,1,((-BG$4+BG62)/BG$5))))))*100</f>
        <v>70</v>
      </c>
      <c r="BI62" s="119">
        <f>+BH62</f>
        <v>70</v>
      </c>
      <c r="BJ62" s="115">
        <f>ROUND(BH62,1)</f>
        <v>70</v>
      </c>
      <c r="BK62" s="69">
        <f>RANK(BI62,BI$13:BI$224)</f>
        <v>48</v>
      </c>
      <c r="BL62" s="73">
        <v>2</v>
      </c>
      <c r="BM62" s="68">
        <f>(IF(BL62=-1,0,(IF(BL62&lt;BL$4,0,IF(BL62&gt;BL$3,1,((-BL$4+BL62)/BL$5))))))*100</f>
        <v>20</v>
      </c>
      <c r="BN62" s="73">
        <v>6</v>
      </c>
      <c r="BO62" s="68">
        <f>(IF(BN62=-1,0,(IF(BN62&lt;BN$4,0,IF(BN62&gt;BN$3,1,((-BN$4+BN62)/BN$5))))))*100</f>
        <v>60</v>
      </c>
      <c r="BP62" s="73">
        <v>9</v>
      </c>
      <c r="BQ62" s="68">
        <f>(IF(BP62=-1,0,(IF(BP62&lt;BP$4,0,IF(BP62&gt;BP$3,1,((-BP$4+BP62)/BP$5))))))*100</f>
        <v>90</v>
      </c>
      <c r="BR62" s="73">
        <v>5</v>
      </c>
      <c r="BS62" s="78">
        <f>(IF(BR62=-1,0,(IF(BR62&lt;BR$4,0,IF(BR62&gt;BR$3,1,((-BR$4+BR62)/BR$5))))))*100</f>
        <v>83.333333333333343</v>
      </c>
      <c r="BT62" s="73">
        <v>5</v>
      </c>
      <c r="BU62" s="68">
        <f>(IF(BT62=-1,0,(IF(BT62&lt;BT$4,0,IF(BT62&gt;BT$3,1,((-BT$4+BT62)/BT$5))))))*100</f>
        <v>71.428571428571431</v>
      </c>
      <c r="BV62" s="73">
        <v>4</v>
      </c>
      <c r="BW62" s="66">
        <f>(IF(BV62=-1,0,(IF(BV62&lt;BV$4,0,IF(BV62&gt;BV$3,1,((-BV$4+BV62)/BV$5))))))*100</f>
        <v>57.142857142857139</v>
      </c>
      <c r="BX62" s="77">
        <f>+SUM(BN62,BL62,BP62,BR62,BT62,BV62)</f>
        <v>31</v>
      </c>
      <c r="BY62" s="80">
        <f>(IF(BX62=-1,0,(IF(BX62&lt;BX$4,0,IF(BX62&gt;BX$3,1,((-BX$4+BX62)/BX$5))))))*100</f>
        <v>62</v>
      </c>
      <c r="BZ62" s="78">
        <f>+BY62</f>
        <v>62</v>
      </c>
      <c r="CA62" s="115">
        <f>+ROUND(BY62,1)</f>
        <v>62</v>
      </c>
      <c r="CB62" s="72">
        <f>RANK(BZ62,BZ$13:BZ$224)</f>
        <v>61</v>
      </c>
      <c r="CC62" s="73">
        <v>8</v>
      </c>
      <c r="CD62" s="68">
        <f>(IF(CC62=-1,0,(IF(CC62&gt;CC$4,0,IF(CC62&lt;CC$3,1,((CC$4-CC62)/CC$5))))))*100</f>
        <v>91.666666666666657</v>
      </c>
      <c r="CE62" s="73">
        <v>230</v>
      </c>
      <c r="CF62" s="66">
        <f>(IF(CE62=-1,0,(IF(CE62&gt;CE$4,0,IF(CE62&lt;CE$3,1,((CE$4-CE62)/CE$5))))))*100</f>
        <v>72.024729520865534</v>
      </c>
      <c r="CG62" s="73">
        <v>46.120090479211797</v>
      </c>
      <c r="CH62" s="66">
        <f>(IF(CG62=-1,0,(IF(CG62&gt;CG$4,0,IF(CG62&lt;CG$3,1,((CG$4-CG62)/CG$5)^$CH$3)))))*100</f>
        <v>71.21710170890681</v>
      </c>
      <c r="CI62" s="73">
        <v>4.5</v>
      </c>
      <c r="CJ62" s="78">
        <f>IF(CI62="NO VAT","No VAT",(IF(CI62="NO REFUND",0,(IF(CI62&gt;CI$5,0,IF(CI62&lt;CI$3,1,((CI$5-CI62)/CI$5))))))*100)</f>
        <v>91</v>
      </c>
      <c r="CK62" s="73">
        <v>17.738095238095202</v>
      </c>
      <c r="CL62" s="68">
        <f>IF(CK62="NO VAT","No VAT",(IF(CK62="NO REFUND",0,(IF(CK62&gt;CK$4,0,IF(CK62&lt;CK$3,1,((CK$4-CK62)/CK$5))))))*100)</f>
        <v>71.934179077036305</v>
      </c>
      <c r="CM62" s="73">
        <v>2</v>
      </c>
      <c r="CN62" s="68">
        <f>IF(CM62="NO CIT","No CIT",IF(CM62&gt;CM$4,0,IF(CM62&lt;CM$3,1,((CM$4-CM62)/CM$5)))*100)</f>
        <v>99.082568807339456</v>
      </c>
      <c r="CO62" s="73">
        <v>0</v>
      </c>
      <c r="CP62" s="66">
        <f>IF(CO62="NO CIT","No CIT",IF(CO62&gt;CO$4,0,IF(CO62&lt;CO$3,1,((CO$5-CO62)/CO$5)))*100)</f>
        <v>100</v>
      </c>
      <c r="CQ62" s="157">
        <f>IF(OR(ISNUMBER(CJ62),ISNUMBER(CL62),ISNUMBER(CN62),ISNUMBER(CP62)),AVERAGE(CJ62,CL62,CN62,CP62),"")</f>
        <v>90.504186971093944</v>
      </c>
      <c r="CR62" s="128">
        <f>AVERAGE(CD62,CF62,CH62,CQ62)</f>
        <v>81.353171216883226</v>
      </c>
      <c r="CS62" s="78">
        <f>+CR62</f>
        <v>81.353171216883226</v>
      </c>
      <c r="CT62" s="115">
        <f>ROUND(CR62,1)</f>
        <v>81.400000000000006</v>
      </c>
      <c r="CU62" s="69">
        <f>RANK(CS62,CS$13:CS$224)</f>
        <v>53</v>
      </c>
      <c r="CV62" s="73">
        <v>0</v>
      </c>
      <c r="CW62" s="68">
        <f>(IF(CV62=-1,0,(IF(CV62&gt;CV$4,0,IF(CV62&lt;CV$3,1,((CV$4-CV62)/CV$5))))))*100</f>
        <v>100</v>
      </c>
      <c r="CX62" s="73">
        <v>0.5</v>
      </c>
      <c r="CY62" s="68">
        <f>(IF(CX62=-1,0,(IF(CX62&gt;CX$4,0,IF(CX62&lt;CX$3,1,((CX$4-CX62)/CX$5))))))*100</f>
        <v>100</v>
      </c>
      <c r="CZ62" s="73">
        <v>0</v>
      </c>
      <c r="DA62" s="68">
        <f>(IF(CZ62=-1,0,(IF(CZ62&gt;CZ$4,0,IF(CZ62&lt;CZ$3,1,((CZ$4-CZ62)/CZ$5))))))*100</f>
        <v>100</v>
      </c>
      <c r="DB62" s="73">
        <v>0</v>
      </c>
      <c r="DC62" s="68">
        <f>(IF(DB62=-1,0,(IF(DB62&gt;DB$4,0,IF(DB62&lt;DB$3,1,((DB$4-DB62)/DB$5))))))*100</f>
        <v>100</v>
      </c>
      <c r="DD62" s="73">
        <v>0</v>
      </c>
      <c r="DE62" s="68">
        <f>(IF(DD62=-1,0,(IF(DD62&gt;DD$4,0,IF(DD62&lt;DD$3,1,((DD$4-DD62)/DD$5))))))*100</f>
        <v>100</v>
      </c>
      <c r="DF62" s="73">
        <v>0.5</v>
      </c>
      <c r="DG62" s="68">
        <f>(IF(DF62=-1,0,(IF(DF62&gt;DF$4,0,IF(DF62&lt;DF$3,1,((DF$4-DF62)/DF$5))))))*100</f>
        <v>100</v>
      </c>
      <c r="DH62" s="73">
        <v>0</v>
      </c>
      <c r="DI62" s="68">
        <f>(IF(DH62=-1,0,(IF(DH62&gt;DH$4,0,IF(DH62&lt;DH$3,1,((DH$4-DH62)/DH$5))))))*100</f>
        <v>100</v>
      </c>
      <c r="DJ62" s="73">
        <v>0</v>
      </c>
      <c r="DK62" s="66">
        <f>(IF(DJ62=-1,0,(IF(DJ62&gt;DJ$4,0,IF(DJ62&lt;DJ$3,1,((DJ$4-DJ62)/DJ$5))))))*100</f>
        <v>100</v>
      </c>
      <c r="DL62" s="78">
        <f>AVERAGE(CW62,CY62,DA62,DC62,DE62,DG62,DI62,DK62)</f>
        <v>100</v>
      </c>
      <c r="DM62" s="78">
        <f>+DL62</f>
        <v>100</v>
      </c>
      <c r="DN62" s="115">
        <f>ROUND(DL62,1)</f>
        <v>100</v>
      </c>
      <c r="DO62" s="69">
        <f>RANK(DM62,DM$13:DM$224)</f>
        <v>1</v>
      </c>
      <c r="DP62" s="67">
        <v>678</v>
      </c>
      <c r="DQ62" s="66">
        <f>(IF(DP62=-1,0,(IF(DP62&gt;DP$4,0,IF(DP62&lt;DP$3,1,((DP$4-DP62)/DP$5))))))*100</f>
        <v>54.262295081967217</v>
      </c>
      <c r="DR62" s="67">
        <v>33.799999999999997</v>
      </c>
      <c r="DS62" s="66">
        <f>(IF(DR62=-1,0,(IF(DR62&gt;DR$4,0,IF(DR62&lt;DR$3,1,((DR$4-DR62)/DR$5))))))*100</f>
        <v>62.092238470191234</v>
      </c>
      <c r="DT62" s="67">
        <v>9.5</v>
      </c>
      <c r="DU62" s="66">
        <f>DT62/18*100</f>
        <v>52.777777777777779</v>
      </c>
      <c r="DV62" s="78">
        <f>AVERAGE(DU62,DQ62,DS62)</f>
        <v>56.377437109978736</v>
      </c>
      <c r="DW62" s="78">
        <f>+DV62</f>
        <v>56.377437109978736</v>
      </c>
      <c r="DX62" s="115">
        <f>ROUND(DV62,1)</f>
        <v>56.4</v>
      </c>
      <c r="DY62" s="69">
        <f>RANK(DW62,DW$13:DW$224)</f>
        <v>103</v>
      </c>
      <c r="DZ62" s="67">
        <v>67.506789482252998</v>
      </c>
      <c r="EA62" s="68">
        <f>(IF(DZ62=-1,0,(IF(DZ62&lt;DZ$4,0,IF(DZ62&gt;DZ$3,1,((-DZ$4+DZ62)/DZ$5))))))*100</f>
        <v>72.666081251079646</v>
      </c>
      <c r="EB62" s="67">
        <v>14</v>
      </c>
      <c r="EC62" s="66">
        <f>(IF(EB62=-1,0,(IF(EB62&lt;EB$4,0,IF(EB62&gt;EB$3,1,((-EB$4+EB62)/EB$5))))))*100</f>
        <v>87.5</v>
      </c>
      <c r="ED62" s="68">
        <f>AVERAGE(EA62,EC62)</f>
        <v>80.083040625539823</v>
      </c>
      <c r="EE62" s="78">
        <f>+ED62</f>
        <v>80.083040625539823</v>
      </c>
      <c r="EF62" s="115">
        <f>ROUND(ED62,1)</f>
        <v>80.099999999999994</v>
      </c>
      <c r="EG62" s="69">
        <f>RANK(EE62,EE$13:EE$224)</f>
        <v>16</v>
      </c>
      <c r="EH62" s="81"/>
      <c r="EI62" s="81"/>
      <c r="EJ62" s="81"/>
      <c r="EK62" s="83">
        <f>RANK(EN62,EN$13:EN$224)</f>
        <v>41</v>
      </c>
      <c r="EL62" s="134">
        <f>ROUND(EM62,1)</f>
        <v>76.3</v>
      </c>
      <c r="EM62" s="158">
        <f>AVERAGE(Q62,AC62,BA62,BH62,BY62,CR62,DL62,DV62,ED62,AO62)</f>
        <v>76.34054434717595</v>
      </c>
      <c r="EN62" s="139">
        <f>AVERAGE(Q62,AC62,BA62,BH62,BY62,CR62,DL62,DV62,ED62,AO62)</f>
        <v>76.34054434717595</v>
      </c>
      <c r="EO62" s="84"/>
      <c r="EP62" s="85"/>
      <c r="EQ62" s="46"/>
    </row>
    <row r="63" spans="1:149" ht="14.45" customHeight="1" x14ac:dyDescent="0.25">
      <c r="A63" s="64" t="s">
        <v>71</v>
      </c>
      <c r="B63" s="156" t="str">
        <f>INDEX('Economy Names'!$A$2:$H$213,'Economy Names'!L52,'Economy Names'!$K$1)</f>
        <v>Denmark</v>
      </c>
      <c r="C63" s="65">
        <v>5</v>
      </c>
      <c r="D63" s="66">
        <f>(IF(C63=-1,0,(IF(C63&gt;C$4,0,IF(C63&lt;C$3,1,((C$4-C63)/C$5))))))*100</f>
        <v>76.470588235294116</v>
      </c>
      <c r="E63" s="65">
        <v>3.5</v>
      </c>
      <c r="F63" s="66">
        <f>(IF(E63=-1,0,(IF(E63&gt;E$4,0,IF(E63&lt;E$3,1,((E$4-E63)/E$5))))))*100</f>
        <v>96.984924623115575</v>
      </c>
      <c r="G63" s="67">
        <v>0.17097854059094</v>
      </c>
      <c r="H63" s="66">
        <f>(IF(G63=-1,0,(IF(G63&gt;G$4,0,IF(G63&lt;G$3,1,((G$4-G63)/G$5))))))*100</f>
        <v>99.914510729704531</v>
      </c>
      <c r="I63" s="65">
        <v>5</v>
      </c>
      <c r="J63" s="66">
        <f>(IF(I63=-1,0,(IF(I63&gt;I$4,0,IF(I63&lt;I$3,1,((I$4-I63)/I$5))))))*100</f>
        <v>76.470588235294116</v>
      </c>
      <c r="K63" s="65">
        <v>3.5</v>
      </c>
      <c r="L63" s="66">
        <f>(IF(K63=-1,0,(IF(K63&gt;K$4,0,IF(K63&lt;K$3,1,((K$4-K63)/K$5))))))*100</f>
        <v>96.984924623115575</v>
      </c>
      <c r="M63" s="67">
        <v>0.17097854059094</v>
      </c>
      <c r="N63" s="68">
        <f>(IF(M63=-1,0,(IF(M63&gt;M$4,0,IF(M63&lt;M$3,1,((M$4-M63)/M$5))))))*100</f>
        <v>99.914510729704531</v>
      </c>
      <c r="O63" s="67">
        <v>10.207674065131</v>
      </c>
      <c r="P63" s="66">
        <f>(IF(O63=-1,0,(IF(O63&gt;O$4,0,IF(O63&lt;O$3,1,((O$4-O63)/O$5))))))*100</f>
        <v>97.448081483717246</v>
      </c>
      <c r="Q63" s="68">
        <f>25%*P63+12.5%*D63+12.5%*F63+12.5%*H63+12.5%*J63+12.5%*L63+12.5%*N63</f>
        <v>92.70452626795786</v>
      </c>
      <c r="R63" s="78">
        <f>+Q63</f>
        <v>92.70452626795786</v>
      </c>
      <c r="S63" s="115">
        <f>+ROUND(Q63,1)</f>
        <v>92.7</v>
      </c>
      <c r="T63" s="69">
        <f>RANK(R63,R$13:R$224)</f>
        <v>45</v>
      </c>
      <c r="U63" s="70">
        <v>7</v>
      </c>
      <c r="V63" s="66">
        <f>(IF(U63=-1,0,(IF(U63&gt;U$4,0,IF(U63&lt;U$3,1,((U$4-U63)/U$5))))))*100</f>
        <v>92</v>
      </c>
      <c r="W63" s="70">
        <v>64</v>
      </c>
      <c r="X63" s="66">
        <f>(IF(W63=-1,0,(IF(W63&gt;W$4,0,IF(W63&lt;W$3,1,((W$4-W63)/W$5))))))*100</f>
        <v>89.04899135446685</v>
      </c>
      <c r="Y63" s="71">
        <v>0.57270615963710003</v>
      </c>
      <c r="Z63" s="68">
        <f>(IF(Y63=-1,0,(IF(Y63&gt;Y$4,0,IF(Y63&lt;Y$3,1,((Y$4-Y63)/Y$5))))))*100</f>
        <v>97.136469201814506</v>
      </c>
      <c r="AA63" s="70">
        <v>11</v>
      </c>
      <c r="AB63" s="66">
        <f>IF(AA63="No Practice", 0, AA63/15*100)</f>
        <v>73.333333333333329</v>
      </c>
      <c r="AC63" s="68">
        <f>AVERAGE(V63,X63,Z63,AB63)</f>
        <v>87.879698472403675</v>
      </c>
      <c r="AD63" s="68">
        <f>+AC63</f>
        <v>87.879698472403675</v>
      </c>
      <c r="AE63" s="115">
        <f>+ROUND(AC63,1)</f>
        <v>87.9</v>
      </c>
      <c r="AF63" s="72">
        <f>RANK(AD63,AD$13:AD$224)</f>
        <v>4</v>
      </c>
      <c r="AG63" s="70">
        <v>4</v>
      </c>
      <c r="AH63" s="66">
        <f>(IF(AG63=-1,0,(IF(AG63&gt;AG$4,0,IF(AG63&lt;AG$3,1,((AG$4-AG63)/AG$5))))))*100</f>
        <v>83.333333333333343</v>
      </c>
      <c r="AI63" s="70">
        <v>38</v>
      </c>
      <c r="AJ63" s="66">
        <f>(IF(AI63=-1,0,(IF(AI63&gt;AI$4,0,IF(AI63&lt;AI$3,1,((AI$4-AI63)/AI$5))))))*100</f>
        <v>91.304347826086953</v>
      </c>
      <c r="AK63" s="71">
        <v>100.090983565106</v>
      </c>
      <c r="AL63" s="66">
        <f>(IF(AK63=-1,0,(IF(AK63&gt;AK$4,0,IF(AK63&lt;AK$3,1,((AK$4-AK63)/AK$5))))))*100</f>
        <v>98.764308844875231</v>
      </c>
      <c r="AM63" s="70">
        <v>7</v>
      </c>
      <c r="AN63" s="66">
        <f>+IF(AM63="No Practice",0,AM63/8)*100</f>
        <v>87.5</v>
      </c>
      <c r="AO63" s="74">
        <f>AVERAGE(AH63,AJ63,AL63,AN63)</f>
        <v>90.225497501073889</v>
      </c>
      <c r="AP63" s="68">
        <f>+AO63</f>
        <v>90.225497501073889</v>
      </c>
      <c r="AQ63" s="115">
        <f>+ROUND(AO63,1)</f>
        <v>90.2</v>
      </c>
      <c r="AR63" s="69">
        <f>RANK(AP63,AP$13:AP$224)</f>
        <v>21</v>
      </c>
      <c r="AS63" s="75">
        <v>3</v>
      </c>
      <c r="AT63" s="66">
        <f>(IF(AS63=-1,0,(IF(AS63&gt;AS$4,0,IF(AS63&lt;AS$3,1,((AS$4-AS63)/AS$5))))))*100</f>
        <v>83.333333333333343</v>
      </c>
      <c r="AU63" s="75">
        <v>4</v>
      </c>
      <c r="AV63" s="66">
        <f>(IF(AU63=-1,0,(IF(AU63&gt;AU$4,0,IF(AU63&lt;AU$3,1,((AU$4-AU63)/AU$5))))))*100</f>
        <v>98.564593301435409</v>
      </c>
      <c r="AW63" s="75">
        <v>0.60868360450376002</v>
      </c>
      <c r="AX63" s="68">
        <f>(IF(AW63=-1,0,(IF(AW63&gt;AW$4,0,IF(AW63&lt;AW$3,1,((AW$4-AW63)/AW$5))))))*100</f>
        <v>95.942109303308271</v>
      </c>
      <c r="AY63" s="75">
        <v>24.5</v>
      </c>
      <c r="AZ63" s="66">
        <f>+IF(AY63="No Practice",0,AY63/30)*100</f>
        <v>81.666666666666671</v>
      </c>
      <c r="BA63" s="76">
        <f>AVERAGE(AT63,AV63,AX63,AZ63)</f>
        <v>89.87667565118592</v>
      </c>
      <c r="BB63" s="68">
        <f>+BA63</f>
        <v>89.87667565118592</v>
      </c>
      <c r="BC63" s="115">
        <f>+ROUND(BA63,1)</f>
        <v>89.9</v>
      </c>
      <c r="BD63" s="69">
        <f>RANK(BB63,BB$13:BB$224)</f>
        <v>11</v>
      </c>
      <c r="BE63" s="73">
        <v>6</v>
      </c>
      <c r="BF63" s="73">
        <v>8</v>
      </c>
      <c r="BG63" s="77">
        <f>+SUM(BE63,BF63)</f>
        <v>14</v>
      </c>
      <c r="BH63" s="76">
        <f>(IF(BG63=-1,0,(IF(BG63&lt;BG$4,0,IF(BG63&gt;BG$3,1,((-BG$4+BG63)/BG$5))))))*100</f>
        <v>70</v>
      </c>
      <c r="BI63" s="119">
        <f>+BH63</f>
        <v>70</v>
      </c>
      <c r="BJ63" s="115">
        <f>ROUND(BH63,1)</f>
        <v>70</v>
      </c>
      <c r="BK63" s="69">
        <f>RANK(BI63,BI$13:BI$224)</f>
        <v>48</v>
      </c>
      <c r="BL63" s="73">
        <v>7</v>
      </c>
      <c r="BM63" s="68">
        <f>(IF(BL63=-1,0,(IF(BL63&lt;BL$4,0,IF(BL63&gt;BL$3,1,((-BL$4+BL63)/BL$5))))))*100</f>
        <v>70</v>
      </c>
      <c r="BN63" s="73">
        <v>5</v>
      </c>
      <c r="BO63" s="68">
        <f>(IF(BN63=-1,0,(IF(BN63&lt;BN$4,0,IF(BN63&gt;BN$3,1,((-BN$4+BN63)/BN$5))))))*100</f>
        <v>50</v>
      </c>
      <c r="BP63" s="73">
        <v>8</v>
      </c>
      <c r="BQ63" s="68">
        <f>(IF(BP63=-1,0,(IF(BP63&lt;BP$4,0,IF(BP63&gt;BP$3,1,((-BP$4+BP63)/BP$5))))))*100</f>
        <v>80</v>
      </c>
      <c r="BR63" s="73">
        <v>5</v>
      </c>
      <c r="BS63" s="78">
        <f>(IF(BR63=-1,0,(IF(BR63&lt;BR$4,0,IF(BR63&gt;BR$3,1,((-BR$4+BR63)/BR$5))))))*100</f>
        <v>83.333333333333343</v>
      </c>
      <c r="BT63" s="73">
        <v>5</v>
      </c>
      <c r="BU63" s="68">
        <f>(IF(BT63=-1,0,(IF(BT63&lt;BT$4,0,IF(BT63&gt;BT$3,1,((-BT$4+BT63)/BT$5))))))*100</f>
        <v>71.428571428571431</v>
      </c>
      <c r="BV63" s="73">
        <v>6</v>
      </c>
      <c r="BW63" s="66">
        <f>(IF(BV63=-1,0,(IF(BV63&lt;BV$4,0,IF(BV63&gt;BV$3,1,((-BV$4+BV63)/BV$5))))))*100</f>
        <v>85.714285714285708</v>
      </c>
      <c r="BX63" s="77">
        <f>+SUM(BN63,BL63,BP63,BR63,BT63,BV63)</f>
        <v>36</v>
      </c>
      <c r="BY63" s="80">
        <f>(IF(BX63=-1,0,(IF(BX63&lt;BX$4,0,IF(BX63&gt;BX$3,1,((-BX$4+BX63)/BX$5))))))*100</f>
        <v>72</v>
      </c>
      <c r="BZ63" s="78">
        <f>+BY63</f>
        <v>72</v>
      </c>
      <c r="CA63" s="115">
        <f>+ROUND(BY63,1)</f>
        <v>72</v>
      </c>
      <c r="CB63" s="72">
        <f>RANK(BZ63,BZ$13:BZ$224)</f>
        <v>28</v>
      </c>
      <c r="CC63" s="73">
        <v>10</v>
      </c>
      <c r="CD63" s="68">
        <f>(IF(CC63=-1,0,(IF(CC63&gt;CC$4,0,IF(CC63&lt;CC$3,1,((CC$4-CC63)/CC$5))))))*100</f>
        <v>88.333333333333329</v>
      </c>
      <c r="CE63" s="73">
        <v>132</v>
      </c>
      <c r="CF63" s="66">
        <f>(IF(CE63=-1,0,(IF(CE63&gt;CE$4,0,IF(CE63&lt;CE$3,1,((CE$4-CE63)/CE$5))))))*100</f>
        <v>87.17156105100463</v>
      </c>
      <c r="CG63" s="73">
        <v>23.8382136822074</v>
      </c>
      <c r="CH63" s="66">
        <f>(IF(CG63=-1,0,(IF(CG63&gt;CG$4,0,IF(CG63&lt;CG$3,1,((CG$4-CG63)/CG$5)^$CH$3)))))*100</f>
        <v>100</v>
      </c>
      <c r="CI63" s="73">
        <v>8</v>
      </c>
      <c r="CJ63" s="78">
        <f>IF(CI63="NO VAT","No VAT",(IF(CI63="NO REFUND",0,(IF(CI63&gt;CI$5,0,IF(CI63&lt;CI$3,1,((CI$5-CI63)/CI$5))))))*100)</f>
        <v>84</v>
      </c>
      <c r="CK63" s="73">
        <v>10.0952380952381</v>
      </c>
      <c r="CL63" s="68">
        <f>IF(CK63="NO VAT","No VAT",(IF(CK63="NO REFUND",0,(IF(CK63&gt;CK$4,0,IF(CK63&lt;CK$3,1,((CK$4-CK63)/CK$5))))))*100)</f>
        <v>86.688729545872391</v>
      </c>
      <c r="CM63" s="73">
        <v>4.5</v>
      </c>
      <c r="CN63" s="68">
        <f>IF(CM63="NO CIT","No CIT",IF(CM63&gt;CM$4,0,IF(CM63&lt;CM$3,1,((CM$4-CM63)/CM$5)))*100)</f>
        <v>94.495412844036693</v>
      </c>
      <c r="CO63" s="73">
        <v>2.8571428571428599</v>
      </c>
      <c r="CP63" s="66">
        <f>IF(CO63="NO CIT","No CIT",IF(CO63&gt;CO$4,0,IF(CO63&lt;CO$3,1,((CO$5-CO63)/CO$5)))*100)</f>
        <v>91.071428571428555</v>
      </c>
      <c r="CQ63" s="157">
        <f>IF(OR(ISNUMBER(CJ63),ISNUMBER(CL63),ISNUMBER(CN63),ISNUMBER(CP63)),AVERAGE(CJ63,CL63,CN63,CP63),"")</f>
        <v>89.06389274033441</v>
      </c>
      <c r="CR63" s="128">
        <f>AVERAGE(CD63,CF63,CH63,CQ63)</f>
        <v>91.142196781168082</v>
      </c>
      <c r="CS63" s="78">
        <f>+CR63</f>
        <v>91.142196781168082</v>
      </c>
      <c r="CT63" s="115">
        <f>ROUND(CR63,1)</f>
        <v>91.1</v>
      </c>
      <c r="CU63" s="69">
        <f>RANK(CS63,CS$13:CS$224)</f>
        <v>8</v>
      </c>
      <c r="CV63" s="73">
        <v>0</v>
      </c>
      <c r="CW63" s="68">
        <f>(IF(CV63=-1,0,(IF(CV63&gt;CV$4,0,IF(CV63&lt;CV$3,1,((CV$4-CV63)/CV$5))))))*100</f>
        <v>100</v>
      </c>
      <c r="CX63" s="73">
        <v>0.5</v>
      </c>
      <c r="CY63" s="68">
        <f>(IF(CX63=-1,0,(IF(CX63&gt;CX$4,0,IF(CX63&lt;CX$3,1,((CX$4-CX63)/CX$5))))))*100</f>
        <v>100</v>
      </c>
      <c r="CZ63" s="73">
        <v>0</v>
      </c>
      <c r="DA63" s="68">
        <f>(IF(CZ63=-1,0,(IF(CZ63&gt;CZ$4,0,IF(CZ63&lt;CZ$3,1,((CZ$4-CZ63)/CZ$5))))))*100</f>
        <v>100</v>
      </c>
      <c r="DB63" s="73">
        <v>0</v>
      </c>
      <c r="DC63" s="68">
        <f>(IF(DB63=-1,0,(IF(DB63&gt;DB$4,0,IF(DB63&lt;DB$3,1,((DB$4-DB63)/DB$5))))))*100</f>
        <v>100</v>
      </c>
      <c r="DD63" s="73">
        <v>0</v>
      </c>
      <c r="DE63" s="68">
        <f>(IF(DD63=-1,0,(IF(DD63&gt;DD$4,0,IF(DD63&lt;DD$3,1,((DD$4-DD63)/DD$5))))))*100</f>
        <v>100</v>
      </c>
      <c r="DF63" s="73">
        <v>0.5</v>
      </c>
      <c r="DG63" s="68">
        <f>(IF(DF63=-1,0,(IF(DF63&gt;DF$4,0,IF(DF63&lt;DF$3,1,((DF$4-DF63)/DF$5))))))*100</f>
        <v>100</v>
      </c>
      <c r="DH63" s="73">
        <v>0</v>
      </c>
      <c r="DI63" s="68">
        <f>(IF(DH63=-1,0,(IF(DH63&gt;DH$4,0,IF(DH63&lt;DH$3,1,((DH$4-DH63)/DH$5))))))*100</f>
        <v>100</v>
      </c>
      <c r="DJ63" s="73">
        <v>0</v>
      </c>
      <c r="DK63" s="66">
        <f>(IF(DJ63=-1,0,(IF(DJ63&gt;DJ$4,0,IF(DJ63&lt;DJ$3,1,((DJ$4-DJ63)/DJ$5))))))*100</f>
        <v>100</v>
      </c>
      <c r="DL63" s="78">
        <f>AVERAGE(CW63,CY63,DA63,DC63,DE63,DG63,DI63,DK63)</f>
        <v>100</v>
      </c>
      <c r="DM63" s="78">
        <f>+DL63</f>
        <v>100</v>
      </c>
      <c r="DN63" s="115">
        <f>ROUND(DL63,1)</f>
        <v>100</v>
      </c>
      <c r="DO63" s="69">
        <f>RANK(DM63,DM$13:DM$224)</f>
        <v>1</v>
      </c>
      <c r="DP63" s="67">
        <v>485</v>
      </c>
      <c r="DQ63" s="66">
        <f>(IF(DP63=-1,0,(IF(DP63&gt;DP$4,0,IF(DP63&lt;DP$3,1,((DP$4-DP63)/DP$5))))))*100</f>
        <v>70.081967213114751</v>
      </c>
      <c r="DR63" s="67">
        <v>23.3</v>
      </c>
      <c r="DS63" s="66">
        <f>(IF(DR63=-1,0,(IF(DR63&gt;DR$4,0,IF(DR63&lt;DR$3,1,((DR$4-DR63)/DR$5))))))*100</f>
        <v>73.903262092238464</v>
      </c>
      <c r="DT63" s="67">
        <v>14</v>
      </c>
      <c r="DU63" s="66">
        <f>DT63/18*100</f>
        <v>77.777777777777786</v>
      </c>
      <c r="DV63" s="78">
        <f>AVERAGE(DU63,DQ63,DS63)</f>
        <v>73.921002361043662</v>
      </c>
      <c r="DW63" s="78">
        <f>+DV63</f>
        <v>73.921002361043662</v>
      </c>
      <c r="DX63" s="115">
        <f>ROUND(DV63,1)</f>
        <v>73.900000000000006</v>
      </c>
      <c r="DY63" s="69">
        <f>RANK(DW63,DW$13:DW$224)</f>
        <v>14</v>
      </c>
      <c r="DZ63" s="67">
        <v>88.507625272331197</v>
      </c>
      <c r="EA63" s="68">
        <f>(IF(DZ63=-1,0,(IF(DZ63&lt;DZ$4,0,IF(DZ63&gt;DZ$3,1,((-DZ$4+DZ63)/DZ$5))))))*100</f>
        <v>95.27193247828977</v>
      </c>
      <c r="EB63" s="67">
        <v>12</v>
      </c>
      <c r="EC63" s="66">
        <f>(IF(EB63=-1,0,(IF(EB63&lt;EB$4,0,IF(EB63&gt;EB$3,1,((-EB$4+EB63)/EB$5))))))*100</f>
        <v>75</v>
      </c>
      <c r="ED63" s="68">
        <f>AVERAGE(EA63,EC63)</f>
        <v>85.135966239144892</v>
      </c>
      <c r="EE63" s="78">
        <f>+ED63</f>
        <v>85.135966239144892</v>
      </c>
      <c r="EF63" s="115">
        <f>ROUND(ED63,1)</f>
        <v>85.1</v>
      </c>
      <c r="EG63" s="69">
        <f>RANK(EE63,EE$13:EE$224)</f>
        <v>6</v>
      </c>
      <c r="EH63" s="81"/>
      <c r="EI63" s="81"/>
      <c r="EJ63" s="81"/>
      <c r="EK63" s="83">
        <f>RANK(EN63,EN$13:EN$224)</f>
        <v>4</v>
      </c>
      <c r="EL63" s="134">
        <f>ROUND(EM63,1)</f>
        <v>85.3</v>
      </c>
      <c r="EM63" s="158">
        <f>AVERAGE(Q63,AC63,BA63,BH63,BY63,CR63,DL63,DV63,ED63,AO63)</f>
        <v>85.288556327397785</v>
      </c>
      <c r="EN63" s="139">
        <f>AVERAGE(Q63,AC63,BA63,BH63,BY63,CR63,DL63,DV63,ED63,AO63)</f>
        <v>85.288556327397785</v>
      </c>
      <c r="EO63" s="84"/>
      <c r="EP63" s="85"/>
      <c r="EQ63" s="46"/>
    </row>
    <row r="64" spans="1:149" ht="14.45" customHeight="1" x14ac:dyDescent="0.25">
      <c r="A64" s="64" t="s">
        <v>72</v>
      </c>
      <c r="B64" s="156" t="str">
        <f>INDEX('Economy Names'!$A$2:$H$213,'Economy Names'!L53,'Economy Names'!$K$1)</f>
        <v>Djibouti</v>
      </c>
      <c r="C64" s="65">
        <v>6</v>
      </c>
      <c r="D64" s="66">
        <f>(IF(C64=-1,0,(IF(C64&gt;C$4,0,IF(C64&lt;C$3,1,((C$4-C64)/C$5))))))*100</f>
        <v>70.588235294117652</v>
      </c>
      <c r="E64" s="65">
        <v>14</v>
      </c>
      <c r="F64" s="66">
        <f>(IF(E64=-1,0,(IF(E64&gt;E$4,0,IF(E64&lt;E$3,1,((E$4-E64)/E$5))))))*100</f>
        <v>86.4321608040201</v>
      </c>
      <c r="G64" s="67">
        <v>39.650880517106401</v>
      </c>
      <c r="H64" s="66">
        <f>(IF(G64=-1,0,(IF(G64&gt;G$4,0,IF(G64&lt;G$3,1,((G$4-G64)/G$5))))))*100</f>
        <v>80.174559741446799</v>
      </c>
      <c r="I64" s="65">
        <v>6</v>
      </c>
      <c r="J64" s="66">
        <f>(IF(I64=-1,0,(IF(I64&gt;I$4,0,IF(I64&lt;I$3,1,((I$4-I64)/I$5))))))*100</f>
        <v>70.588235294117652</v>
      </c>
      <c r="K64" s="65">
        <v>14</v>
      </c>
      <c r="L64" s="66">
        <f>(IF(K64=-1,0,(IF(K64&gt;K$4,0,IF(K64&lt;K$3,1,((K$4-K64)/K$5))))))*100</f>
        <v>86.4321608040201</v>
      </c>
      <c r="M64" s="67">
        <v>39.650880517106401</v>
      </c>
      <c r="N64" s="68">
        <f>(IF(M64=-1,0,(IF(M64&gt;M$4,0,IF(M64&lt;M$3,1,((M$4-M64)/M$5))))))*100</f>
        <v>80.174559741446799</v>
      </c>
      <c r="O64" s="67">
        <v>0</v>
      </c>
      <c r="P64" s="66">
        <f>(IF(O64=-1,0,(IF(O64&gt;O$4,0,IF(O64&lt;O$3,1,((O$4-O64)/O$5))))))*100</f>
        <v>100</v>
      </c>
      <c r="Q64" s="68">
        <f>25%*P64+12.5%*D64+12.5%*F64+12.5%*H64+12.5%*J64+12.5%*L64+12.5%*N64</f>
        <v>84.298738959896141</v>
      </c>
      <c r="R64" s="78">
        <f>+Q64</f>
        <v>84.298738959896141</v>
      </c>
      <c r="S64" s="115">
        <f>+ROUND(Q64,1)</f>
        <v>84.3</v>
      </c>
      <c r="T64" s="69">
        <f>RANK(R64,R$13:R$224)</f>
        <v>123</v>
      </c>
      <c r="U64" s="70">
        <v>16</v>
      </c>
      <c r="V64" s="66">
        <f>(IF(U64=-1,0,(IF(U64&gt;U$4,0,IF(U64&lt;U$3,1,((U$4-U64)/U$5))))))*100</f>
        <v>56.000000000000007</v>
      </c>
      <c r="W64" s="70">
        <v>146</v>
      </c>
      <c r="X64" s="66">
        <f>(IF(W64=-1,0,(IF(W64&gt;W$4,0,IF(W64&lt;W$3,1,((W$4-W64)/W$5))))))*100</f>
        <v>65.417867435158499</v>
      </c>
      <c r="Y64" s="71">
        <v>4.7600875989439997</v>
      </c>
      <c r="Z64" s="68">
        <f>(IF(Y64=-1,0,(IF(Y64&gt;Y$4,0,IF(Y64&lt;Y$3,1,((Y$4-Y64)/Y$5))))))*100</f>
        <v>76.199562005280001</v>
      </c>
      <c r="AA64" s="70">
        <v>12</v>
      </c>
      <c r="AB64" s="66">
        <f>IF(AA64="No Practice", 0, AA64/15*100)</f>
        <v>80</v>
      </c>
      <c r="AC64" s="68">
        <f>AVERAGE(V64,X64,Z64,AB64)</f>
        <v>69.404357360109628</v>
      </c>
      <c r="AD64" s="68">
        <f>+AC64</f>
        <v>69.404357360109628</v>
      </c>
      <c r="AE64" s="115">
        <f>+ROUND(AC64,1)</f>
        <v>69.400000000000006</v>
      </c>
      <c r="AF64" s="72">
        <f>RANK(AD64,AD$13:AD$224)</f>
        <v>87</v>
      </c>
      <c r="AG64" s="70">
        <v>4</v>
      </c>
      <c r="AH64" s="66">
        <f>(IF(AG64=-1,0,(IF(AG64&gt;AG$4,0,IF(AG64&lt;AG$3,1,((AG$4-AG64)/AG$5))))))*100</f>
        <v>83.333333333333343</v>
      </c>
      <c r="AI64" s="70">
        <v>52</v>
      </c>
      <c r="AJ64" s="66">
        <f>(IF(AI64=-1,0,(IF(AI64&gt;AI$4,0,IF(AI64&lt;AI$3,1,((AI$4-AI64)/AI$5))))))*100</f>
        <v>85.217391304347828</v>
      </c>
      <c r="AK64" s="71">
        <v>831.19179282541404</v>
      </c>
      <c r="AL64" s="66">
        <f>(IF(AK64=-1,0,(IF(AK64&gt;AK$4,0,IF(AK64&lt;AK$3,1,((AK$4-AK64)/AK$5))))))*100</f>
        <v>89.738372928081304</v>
      </c>
      <c r="AM64" s="70">
        <v>0</v>
      </c>
      <c r="AN64" s="66">
        <f>+IF(AM64="No Practice",0,AM64/8)*100</f>
        <v>0</v>
      </c>
      <c r="AO64" s="74">
        <f>AVERAGE(AH64,AJ64,AL64,AN64)</f>
        <v>64.572274391440629</v>
      </c>
      <c r="AP64" s="68">
        <f>+AO64</f>
        <v>64.572274391440629</v>
      </c>
      <c r="AQ64" s="115">
        <f>+ROUND(AO64,1)</f>
        <v>64.599999999999994</v>
      </c>
      <c r="AR64" s="69">
        <f>RANK(AP64,AP$13:AP$224)</f>
        <v>121</v>
      </c>
      <c r="AS64" s="75">
        <v>6</v>
      </c>
      <c r="AT64" s="66">
        <f>(IF(AS64=-1,0,(IF(AS64&gt;AS$4,0,IF(AS64&lt;AS$3,1,((AS$4-AS64)/AS$5))))))*100</f>
        <v>58.333333333333336</v>
      </c>
      <c r="AU64" s="75">
        <v>24</v>
      </c>
      <c r="AV64" s="66">
        <f>(IF(AU64=-1,0,(IF(AU64&gt;AU$4,0,IF(AU64&lt;AU$3,1,((AU$4-AU64)/AU$5))))))*100</f>
        <v>88.995215311004785</v>
      </c>
      <c r="AW64" s="75">
        <v>5.6162136841019104</v>
      </c>
      <c r="AX64" s="68">
        <f>(IF(AW64=-1,0,(IF(AW64&gt;AW$4,0,IF(AW64&lt;AW$3,1,((AW$4-AW64)/AW$5))))))*100</f>
        <v>62.558575439320599</v>
      </c>
      <c r="AY64" s="75">
        <v>7</v>
      </c>
      <c r="AZ64" s="66">
        <f>+IF(AY64="No Practice",0,AY64/30)*100</f>
        <v>23.333333333333332</v>
      </c>
      <c r="BA64" s="76">
        <f>AVERAGE(AT64,AV64,AX64,AZ64)</f>
        <v>58.305114354248019</v>
      </c>
      <c r="BB64" s="68">
        <f>+BA64</f>
        <v>58.305114354248019</v>
      </c>
      <c r="BC64" s="115">
        <f>+ROUND(BA64,1)</f>
        <v>58.3</v>
      </c>
      <c r="BD64" s="69">
        <f>RANK(BB64,BB$13:BB$224)</f>
        <v>117</v>
      </c>
      <c r="BE64" s="73">
        <v>0</v>
      </c>
      <c r="BF64" s="73">
        <v>8</v>
      </c>
      <c r="BG64" s="77">
        <f>+SUM(BE64,BF64)</f>
        <v>8</v>
      </c>
      <c r="BH64" s="76">
        <f>(IF(BG64=-1,0,(IF(BG64&lt;BG$4,0,IF(BG64&gt;BG$3,1,((-BG$4+BG64)/BG$5))))))*100</f>
        <v>40</v>
      </c>
      <c r="BI64" s="119">
        <f>+BH64</f>
        <v>40</v>
      </c>
      <c r="BJ64" s="115">
        <f>ROUND(BH64,1)</f>
        <v>40</v>
      </c>
      <c r="BK64" s="69">
        <f>RANK(BI64,BI$13:BI$224)</f>
        <v>132</v>
      </c>
      <c r="BL64" s="73">
        <v>8</v>
      </c>
      <c r="BM64" s="68">
        <f>(IF(BL64=-1,0,(IF(BL64&lt;BL$4,0,IF(BL64&gt;BL$3,1,((-BL$4+BL64)/BL$5))))))*100</f>
        <v>80</v>
      </c>
      <c r="BN64" s="73">
        <v>8</v>
      </c>
      <c r="BO64" s="68">
        <f>(IF(BN64=-1,0,(IF(BN64&lt;BN$4,0,IF(BN64&gt;BN$3,1,((-BN$4+BN64)/BN$5))))))*100</f>
        <v>80</v>
      </c>
      <c r="BP64" s="73">
        <v>10</v>
      </c>
      <c r="BQ64" s="68">
        <f>(IF(BP64=-1,0,(IF(BP64&lt;BP$4,0,IF(BP64&gt;BP$3,1,((-BP$4+BP64)/BP$5))))))*100</f>
        <v>100</v>
      </c>
      <c r="BR64" s="73">
        <v>0</v>
      </c>
      <c r="BS64" s="78">
        <f>(IF(BR64=-1,0,(IF(BR64&lt;BR$4,0,IF(BR64&gt;BR$3,1,((-BR$4+BR64)/BR$5))))))*100</f>
        <v>0</v>
      </c>
      <c r="BT64" s="73">
        <v>0</v>
      </c>
      <c r="BU64" s="68">
        <f>(IF(BT64=-1,0,(IF(BT64&lt;BT$4,0,IF(BT64&gt;BT$3,1,((-BT$4+BT64)/BT$5))))))*100</f>
        <v>0</v>
      </c>
      <c r="BV64" s="73">
        <v>0</v>
      </c>
      <c r="BW64" s="66">
        <f>(IF(BV64=-1,0,(IF(BV64&lt;BV$4,0,IF(BV64&gt;BV$3,1,((-BV$4+BV64)/BV$5))))))*100</f>
        <v>0</v>
      </c>
      <c r="BX64" s="77">
        <f>+SUM(BN64,BL64,BP64,BR64,BT64,BV64)</f>
        <v>26</v>
      </c>
      <c r="BY64" s="80">
        <f>(IF(BX64=-1,0,(IF(BX64&lt;BX$4,0,IF(BX64&gt;BX$3,1,((-BX$4+BX64)/BX$5))))))*100</f>
        <v>52</v>
      </c>
      <c r="BZ64" s="78">
        <f>+BY64</f>
        <v>52</v>
      </c>
      <c r="CA64" s="115">
        <f>+ROUND(BY64,1)</f>
        <v>52</v>
      </c>
      <c r="CB64" s="72">
        <f>RANK(BZ64,BZ$13:BZ$224)</f>
        <v>103</v>
      </c>
      <c r="CC64" s="73">
        <v>35</v>
      </c>
      <c r="CD64" s="68">
        <f>(IF(CC64=-1,0,(IF(CC64&gt;CC$4,0,IF(CC64&lt;CC$3,1,((CC$4-CC64)/CC$5))))))*100</f>
        <v>46.666666666666664</v>
      </c>
      <c r="CE64" s="73">
        <v>76</v>
      </c>
      <c r="CF64" s="66">
        <f>(IF(CE64=-1,0,(IF(CE64&gt;CE$4,0,IF(CE64&lt;CE$3,1,((CE$4-CE64)/CE$5))))))*100</f>
        <v>95.826893353941273</v>
      </c>
      <c r="CG64" s="73">
        <v>37.948083380164903</v>
      </c>
      <c r="CH64" s="66">
        <f>(IF(CG64=-1,0,(IF(CG64&gt;CG$4,0,IF(CG64&lt;CG$3,1,((CG$4-CG64)/CG$5)^$CH$3)))))*100</f>
        <v>83.263625415279904</v>
      </c>
      <c r="CI64" s="73" t="s">
        <v>1975</v>
      </c>
      <c r="CJ64" s="78">
        <f>IF(CI64="NO VAT","No VAT",(IF(CI64="NO REFUND",0,(IF(CI64&gt;CI$5,0,IF(CI64&lt;CI$3,1,((CI$5-CI64)/CI$5))))))*100)</f>
        <v>0</v>
      </c>
      <c r="CK64" s="73" t="s">
        <v>1975</v>
      </c>
      <c r="CL64" s="68">
        <f>IF(CK64="NO VAT","No VAT",(IF(CK64="NO REFUND",0,(IF(CK64&gt;CK$4,0,IF(CK64&lt;CK$3,1,((CK$4-CK64)/CK$5))))))*100)</f>
        <v>0</v>
      </c>
      <c r="CM64" s="73">
        <v>15</v>
      </c>
      <c r="CN64" s="68">
        <f>IF(CM64="NO CIT","No CIT",IF(CM64&gt;CM$4,0,IF(CM64&lt;CM$3,1,((CM$4-CM64)/CM$5)))*100)</f>
        <v>75.22935779816514</v>
      </c>
      <c r="CO64" s="73">
        <v>23.8571428571429</v>
      </c>
      <c r="CP64" s="66">
        <f>IF(CO64="NO CIT","No CIT",IF(CO64&gt;CO$4,0,IF(CO64&lt;CO$3,1,((CO$5-CO64)/CO$5)))*100)</f>
        <v>25.446428571428438</v>
      </c>
      <c r="CQ64" s="157">
        <f>IF(OR(ISNUMBER(CJ64),ISNUMBER(CL64),ISNUMBER(CN64),ISNUMBER(CP64)),AVERAGE(CJ64,CL64,CN64,CP64),"")</f>
        <v>25.168946592398395</v>
      </c>
      <c r="CR64" s="128">
        <f>AVERAGE(CD64,CF64,CH64,CQ64)</f>
        <v>62.731533007071555</v>
      </c>
      <c r="CS64" s="78">
        <f>+CR64</f>
        <v>62.731533007071555</v>
      </c>
      <c r="CT64" s="115">
        <f>ROUND(CR64,1)</f>
        <v>62.7</v>
      </c>
      <c r="CU64" s="69">
        <f>RANK(CS64,CS$13:CS$224)</f>
        <v>133</v>
      </c>
      <c r="CV64" s="73">
        <v>72</v>
      </c>
      <c r="CW64" s="68">
        <f>(IF(CV64=-1,0,(IF(CV64&gt;CV$4,0,IF(CV64&lt;CV$3,1,((CV$4-CV64)/CV$5))))))*100</f>
        <v>55.345911949685537</v>
      </c>
      <c r="CX64" s="73">
        <v>60</v>
      </c>
      <c r="CY64" s="68">
        <f>(IF(CX64=-1,0,(IF(CX64&gt;CX$4,0,IF(CX64&lt;CX$3,1,((CX$4-CX64)/CX$5))))))*100</f>
        <v>65.088757396449708</v>
      </c>
      <c r="CZ64" s="73">
        <v>605.28571428571399</v>
      </c>
      <c r="DA64" s="68">
        <f>(IF(CZ64=-1,0,(IF(CZ64&gt;CZ$4,0,IF(CZ64&lt;CZ$3,1,((CZ$4-CZ64)/CZ$5))))))*100</f>
        <v>42.897574123989244</v>
      </c>
      <c r="DB64" s="73">
        <v>95</v>
      </c>
      <c r="DC64" s="68">
        <f>(IF(DB64=-1,0,(IF(DB64&gt;DB$4,0,IF(DB64&lt;DB$3,1,((DB$4-DB64)/DB$5))))))*100</f>
        <v>76.25</v>
      </c>
      <c r="DD64" s="73">
        <v>118</v>
      </c>
      <c r="DE64" s="68">
        <f>(IF(DD64=-1,0,(IF(DD64&gt;DD$4,0,IF(DD64&lt;DD$3,1,((DD$4-DD64)/DD$5))))))*100</f>
        <v>58.064516129032263</v>
      </c>
      <c r="DF64" s="73">
        <v>50</v>
      </c>
      <c r="DG64" s="68">
        <f>(IF(DF64=-1,0,(IF(DF64&gt;DF$4,0,IF(DF64&lt;DF$3,1,((DF$4-DF64)/DF$5))))))*100</f>
        <v>79.497907949790786</v>
      </c>
      <c r="DH64" s="73">
        <v>1055</v>
      </c>
      <c r="DI64" s="68">
        <f>(IF(DH64=-1,0,(IF(DH64&gt;DH$4,0,IF(DH64&lt;DH$3,1,((DH$4-DH64)/DH$5))))))*100</f>
        <v>12.083333333333334</v>
      </c>
      <c r="DJ64" s="73">
        <v>100</v>
      </c>
      <c r="DK64" s="66">
        <f>(IF(DJ64=-1,0,(IF(DJ64&gt;DJ$4,0,IF(DJ64&lt;DJ$3,1,((DJ$4-DJ64)/DJ$5))))))*100</f>
        <v>85.714285714285708</v>
      </c>
      <c r="DL64" s="78">
        <f>AVERAGE(CW64,CY64,DA64,DC64,DE64,DG64,DI64,DK64)</f>
        <v>59.367785824570824</v>
      </c>
      <c r="DM64" s="78">
        <f>+DL64</f>
        <v>59.367785824570824</v>
      </c>
      <c r="DN64" s="115">
        <f>ROUND(DL64,1)</f>
        <v>59.4</v>
      </c>
      <c r="DO64" s="69">
        <f>RANK(DM64,DM$13:DM$224)</f>
        <v>147</v>
      </c>
      <c r="DP64" s="67">
        <v>695</v>
      </c>
      <c r="DQ64" s="66">
        <f>(IF(DP64=-1,0,(IF(DP64&gt;DP$4,0,IF(DP64&lt;DP$3,1,((DP$4-DP64)/DP$5))))))*100</f>
        <v>52.868852459016388</v>
      </c>
      <c r="DR64" s="67">
        <v>34</v>
      </c>
      <c r="DS64" s="66">
        <f>(IF(DR64=-1,0,(IF(DR64&gt;DR$4,0,IF(DR64&lt;DR$3,1,((DR$4-DR64)/DR$5))))))*100</f>
        <v>61.867266591676042</v>
      </c>
      <c r="DT64" s="67">
        <v>5.5</v>
      </c>
      <c r="DU64" s="66">
        <f>DT64/18*100</f>
        <v>30.555555555555557</v>
      </c>
      <c r="DV64" s="78">
        <f>AVERAGE(DU64,DQ64,DS64)</f>
        <v>48.430558202082665</v>
      </c>
      <c r="DW64" s="78">
        <f>+DV64</f>
        <v>48.430558202082665</v>
      </c>
      <c r="DX64" s="115">
        <f>ROUND(DV64,1)</f>
        <v>48.4</v>
      </c>
      <c r="DY64" s="69">
        <f>RANK(DW64,DW$13:DW$224)</f>
        <v>144</v>
      </c>
      <c r="DZ64" s="67">
        <v>43.978067409832299</v>
      </c>
      <c r="EA64" s="68">
        <f>(IF(DZ64=-1,0,(IF(DZ64&lt;DZ$4,0,IF(DZ64&gt;DZ$3,1,((-DZ$4+DZ64)/DZ$5))))))*100</f>
        <v>47.339146835126265</v>
      </c>
      <c r="EB64" s="67">
        <v>13.5</v>
      </c>
      <c r="EC64" s="66">
        <f>(IF(EB64=-1,0,(IF(EB64&lt;EB$4,0,IF(EB64&gt;EB$3,1,((-EB$4+EB64)/EB$5))))))*100</f>
        <v>84.375</v>
      </c>
      <c r="ED64" s="68">
        <f>AVERAGE(EA64,EC64)</f>
        <v>65.857073417563129</v>
      </c>
      <c r="EE64" s="78">
        <f>+ED64</f>
        <v>65.857073417563129</v>
      </c>
      <c r="EF64" s="115">
        <f>ROUND(ED64,1)</f>
        <v>65.900000000000006</v>
      </c>
      <c r="EG64" s="69">
        <f>RANK(EE64,EE$13:EE$224)</f>
        <v>44</v>
      </c>
      <c r="EH64" s="81"/>
      <c r="EI64" s="81"/>
      <c r="EJ64" s="81"/>
      <c r="EK64" s="83">
        <f>RANK(EN64,EN$13:EN$224)</f>
        <v>112</v>
      </c>
      <c r="EL64" s="134">
        <f>ROUND(EM64,1)</f>
        <v>60.5</v>
      </c>
      <c r="EM64" s="158">
        <f>AVERAGE(Q64,AC64,BA64,BH64,BY64,CR64,DL64,DV64,ED64,AO64)</f>
        <v>60.496743551698259</v>
      </c>
      <c r="EN64" s="139">
        <f>AVERAGE(Q64,AC64,BA64,BH64,BY64,CR64,DL64,DV64,ED64,AO64)</f>
        <v>60.496743551698259</v>
      </c>
      <c r="EO64" s="84"/>
      <c r="EP64" s="85"/>
      <c r="EQ64" s="46"/>
    </row>
    <row r="65" spans="1:147" ht="14.45" customHeight="1" x14ac:dyDescent="0.25">
      <c r="A65" s="64" t="s">
        <v>73</v>
      </c>
      <c r="B65" s="156" t="str">
        <f>INDEX('Economy Names'!$A$2:$H$213,'Economy Names'!L54,'Economy Names'!$K$1)</f>
        <v>Dominica</v>
      </c>
      <c r="C65" s="65">
        <v>5</v>
      </c>
      <c r="D65" s="66">
        <f>(IF(C65=-1,0,(IF(C65&gt;C$4,0,IF(C65&lt;C$3,1,((C$4-C65)/C$5))))))*100</f>
        <v>76.470588235294116</v>
      </c>
      <c r="E65" s="65">
        <v>12</v>
      </c>
      <c r="F65" s="66">
        <f>(IF(E65=-1,0,(IF(E65&gt;E$4,0,IF(E65&lt;E$3,1,((E$4-E65)/E$5))))))*100</f>
        <v>88.442211055276388</v>
      </c>
      <c r="G65" s="67">
        <v>15.2361163463325</v>
      </c>
      <c r="H65" s="66">
        <f>(IF(G65=-1,0,(IF(G65&gt;G$4,0,IF(G65&lt;G$3,1,((G$4-G65)/G$5))))))*100</f>
        <v>92.381941826833753</v>
      </c>
      <c r="I65" s="65">
        <v>5</v>
      </c>
      <c r="J65" s="66">
        <f>(IF(I65=-1,0,(IF(I65&gt;I$4,0,IF(I65&lt;I$3,1,((I$4-I65)/I$5))))))*100</f>
        <v>76.470588235294116</v>
      </c>
      <c r="K65" s="65">
        <v>12</v>
      </c>
      <c r="L65" s="66">
        <f>(IF(K65=-1,0,(IF(K65&gt;K$4,0,IF(K65&lt;K$3,1,((K$4-K65)/K$5))))))*100</f>
        <v>88.442211055276388</v>
      </c>
      <c r="M65" s="67">
        <v>15.2361163463325</v>
      </c>
      <c r="N65" s="68">
        <f>(IF(M65=-1,0,(IF(M65&gt;M$4,0,IF(M65&lt;M$3,1,((M$4-M65)/M$5))))))*100</f>
        <v>92.381941826833753</v>
      </c>
      <c r="O65" s="67">
        <v>0</v>
      </c>
      <c r="P65" s="66">
        <f>(IF(O65=-1,0,(IF(O65&gt;O$4,0,IF(O65&lt;O$3,1,((O$4-O65)/O$5))))))*100</f>
        <v>100</v>
      </c>
      <c r="Q65" s="68">
        <f>25%*P65+12.5%*D65+12.5%*F65+12.5%*H65+12.5%*J65+12.5%*L65+12.5%*N65</f>
        <v>89.323685279351082</v>
      </c>
      <c r="R65" s="78">
        <f>+Q65</f>
        <v>89.323685279351082</v>
      </c>
      <c r="S65" s="115">
        <f>+ROUND(Q65,1)</f>
        <v>89.3</v>
      </c>
      <c r="T65" s="69">
        <f>RANK(R65,R$13:R$224)</f>
        <v>71</v>
      </c>
      <c r="U65" s="70">
        <v>11</v>
      </c>
      <c r="V65" s="66">
        <f>(IF(U65=-1,0,(IF(U65&gt;U$4,0,IF(U65&lt;U$3,1,((U$4-U65)/U$5))))))*100</f>
        <v>76</v>
      </c>
      <c r="W65" s="70">
        <v>191</v>
      </c>
      <c r="X65" s="66">
        <f>(IF(W65=-1,0,(IF(W65&gt;W$4,0,IF(W65&lt;W$3,1,((W$4-W65)/W$5))))))*100</f>
        <v>52.449567723342938</v>
      </c>
      <c r="Y65" s="71">
        <v>0.29316389383633001</v>
      </c>
      <c r="Z65" s="68">
        <f>(IF(Y65=-1,0,(IF(Y65&gt;Y$4,0,IF(Y65&lt;Y$3,1,((Y$4-Y65)/Y$5))))))*100</f>
        <v>98.534180530818347</v>
      </c>
      <c r="AA65" s="70">
        <v>8</v>
      </c>
      <c r="AB65" s="66">
        <f>IF(AA65="No Practice", 0, AA65/15*100)</f>
        <v>53.333333333333336</v>
      </c>
      <c r="AC65" s="68">
        <f>AVERAGE(V65,X65,Z65,AB65)</f>
        <v>70.079270396873653</v>
      </c>
      <c r="AD65" s="68">
        <f>+AC65</f>
        <v>70.079270396873653</v>
      </c>
      <c r="AE65" s="115">
        <f>+ROUND(AC65,1)</f>
        <v>70.099999999999994</v>
      </c>
      <c r="AF65" s="72">
        <f>RANK(AD65,AD$13:AD$224)</f>
        <v>83</v>
      </c>
      <c r="AG65" s="70">
        <v>5</v>
      </c>
      <c r="AH65" s="66">
        <f>(IF(AG65=-1,0,(IF(AG65&gt;AG$4,0,IF(AG65&lt;AG$3,1,((AG$4-AG65)/AG$5))))))*100</f>
        <v>66.666666666666657</v>
      </c>
      <c r="AI65" s="70">
        <v>61</v>
      </c>
      <c r="AJ65" s="66">
        <f>(IF(AI65=-1,0,(IF(AI65&gt;AI$4,0,IF(AI65&lt;AI$3,1,((AI$4-AI65)/AI$5))))))*100</f>
        <v>81.304347826086953</v>
      </c>
      <c r="AK65" s="71">
        <v>452.09443835144202</v>
      </c>
      <c r="AL65" s="66">
        <f>(IF(AK65=-1,0,(IF(AK65&gt;AK$4,0,IF(AK65&lt;AK$3,1,((AK$4-AK65)/AK$5))))))*100</f>
        <v>94.418587180846401</v>
      </c>
      <c r="AM65" s="70">
        <v>7</v>
      </c>
      <c r="AN65" s="66">
        <f>+IF(AM65="No Practice",0,AM65/8)*100</f>
        <v>87.5</v>
      </c>
      <c r="AO65" s="74">
        <f>AVERAGE(AH65,AJ65,AL65,AN65)</f>
        <v>82.472400418400014</v>
      </c>
      <c r="AP65" s="68">
        <f>+AO65</f>
        <v>82.472400418400014</v>
      </c>
      <c r="AQ65" s="115">
        <f>+ROUND(AO65,1)</f>
        <v>82.5</v>
      </c>
      <c r="AR65" s="69">
        <f>RANK(AP65,AP$13:AP$224)</f>
        <v>57</v>
      </c>
      <c r="AS65" s="75">
        <v>5</v>
      </c>
      <c r="AT65" s="66">
        <f>(IF(AS65=-1,0,(IF(AS65&gt;AS$4,0,IF(AS65&lt;AS$3,1,((AS$4-AS65)/AS$5))))))*100</f>
        <v>66.666666666666657</v>
      </c>
      <c r="AU65" s="75">
        <v>125</v>
      </c>
      <c r="AV65" s="66">
        <f>(IF(AU65=-1,0,(IF(AU65&gt;AU$4,0,IF(AU65&lt;AU$3,1,((AU$4-AU65)/AU$5))))))*100</f>
        <v>40.669856459330148</v>
      </c>
      <c r="AW65" s="75">
        <v>13.263217044466</v>
      </c>
      <c r="AX65" s="68">
        <f>(IF(AW65=-1,0,(IF(AW65&gt;AW$4,0,IF(AW65&lt;AW$3,1,((AW$4-AW65)/AW$5))))))*100</f>
        <v>11.578553036893334</v>
      </c>
      <c r="AY65" s="75">
        <v>4.5</v>
      </c>
      <c r="AZ65" s="66">
        <f>+IF(AY65="No Practice",0,AY65/30)*100</f>
        <v>15</v>
      </c>
      <c r="BA65" s="76">
        <f>AVERAGE(AT65,AV65,AX65,AZ65)</f>
        <v>33.47876904072254</v>
      </c>
      <c r="BB65" s="68">
        <f>+BA65</f>
        <v>33.47876904072254</v>
      </c>
      <c r="BC65" s="115">
        <f>+ROUND(BA65,1)</f>
        <v>33.5</v>
      </c>
      <c r="BD65" s="69">
        <f>RANK(BB65,BB$13:BB$224)</f>
        <v>179</v>
      </c>
      <c r="BE65" s="73">
        <v>0</v>
      </c>
      <c r="BF65" s="73">
        <v>6</v>
      </c>
      <c r="BG65" s="77">
        <f>+SUM(BE65,BF65)</f>
        <v>6</v>
      </c>
      <c r="BH65" s="76">
        <f>(IF(BG65=-1,0,(IF(BG65&lt;BG$4,0,IF(BG65&gt;BG$3,1,((-BG$4+BG65)/BG$5))))))*100</f>
        <v>30</v>
      </c>
      <c r="BI65" s="119">
        <f>+BH65</f>
        <v>30</v>
      </c>
      <c r="BJ65" s="115">
        <f>ROUND(BH65,1)</f>
        <v>30</v>
      </c>
      <c r="BK65" s="69">
        <f>RANK(BI65,BI$13:BI$224)</f>
        <v>152</v>
      </c>
      <c r="BL65" s="73">
        <v>4</v>
      </c>
      <c r="BM65" s="68">
        <f>(IF(BL65=-1,0,(IF(BL65&lt;BL$4,0,IF(BL65&gt;BL$3,1,((-BL$4+BL65)/BL$5))))))*100</f>
        <v>40</v>
      </c>
      <c r="BN65" s="73">
        <v>8</v>
      </c>
      <c r="BO65" s="68">
        <f>(IF(BN65=-1,0,(IF(BN65&lt;BN$4,0,IF(BN65&gt;BN$3,1,((-BN$4+BN65)/BN$5))))))*100</f>
        <v>80</v>
      </c>
      <c r="BP65" s="73">
        <v>8</v>
      </c>
      <c r="BQ65" s="68">
        <f>(IF(BP65=-1,0,(IF(BP65&lt;BP$4,0,IF(BP65&gt;BP$3,1,((-BP$4+BP65)/BP$5))))))*100</f>
        <v>80</v>
      </c>
      <c r="BR65" s="73">
        <v>3</v>
      </c>
      <c r="BS65" s="78">
        <f>(IF(BR65=-1,0,(IF(BR65&lt;BR$4,0,IF(BR65&gt;BR$3,1,((-BR$4+BR65)/BR$5))))))*100</f>
        <v>50</v>
      </c>
      <c r="BT65" s="73">
        <v>4</v>
      </c>
      <c r="BU65" s="68">
        <f>(IF(BT65=-1,0,(IF(BT65&lt;BT$4,0,IF(BT65&gt;BT$3,1,((-BT$4+BT65)/BT$5))))))*100</f>
        <v>57.142857142857139</v>
      </c>
      <c r="BV65" s="73">
        <v>2</v>
      </c>
      <c r="BW65" s="66">
        <f>(IF(BV65=-1,0,(IF(BV65&lt;BV$4,0,IF(BV65&gt;BV$3,1,((-BV$4+BV65)/BV$5))))))*100</f>
        <v>28.571428571428569</v>
      </c>
      <c r="BX65" s="77">
        <f>+SUM(BN65,BL65,BP65,BR65,BT65,BV65)</f>
        <v>29</v>
      </c>
      <c r="BY65" s="80">
        <f>(IF(BX65=-1,0,(IF(BX65&lt;BX$4,0,IF(BX65&gt;BX$3,1,((-BX$4+BX65)/BX$5))))))*100</f>
        <v>57.999999999999993</v>
      </c>
      <c r="BZ65" s="78">
        <f>+BY65</f>
        <v>57.999999999999993</v>
      </c>
      <c r="CA65" s="115">
        <f>+ROUND(BY65,1)</f>
        <v>58</v>
      </c>
      <c r="CB65" s="72">
        <f>RANK(BZ65,BZ$13:BZ$224)</f>
        <v>79</v>
      </c>
      <c r="CC65" s="73">
        <v>37</v>
      </c>
      <c r="CD65" s="68">
        <f>(IF(CC65=-1,0,(IF(CC65&gt;CC$4,0,IF(CC65&lt;CC$3,1,((CC$4-CC65)/CC$5))))))*100</f>
        <v>43.333333333333336</v>
      </c>
      <c r="CE65" s="73">
        <v>117</v>
      </c>
      <c r="CF65" s="66">
        <f>(IF(CE65=-1,0,(IF(CE65&gt;CE$4,0,IF(CE65&lt;CE$3,1,((CE$4-CE65)/CE$5))))))*100</f>
        <v>89.489953632148371</v>
      </c>
      <c r="CG65" s="73">
        <v>32.637143498338901</v>
      </c>
      <c r="CH65" s="66">
        <f>(IF(CG65=-1,0,(IF(CG65&gt;CG$4,0,IF(CG65&lt;CG$3,1,((CG$4-CG65)/CG$5)^$CH$3)))))*100</f>
        <v>90.86078485725956</v>
      </c>
      <c r="CI65" s="73">
        <v>14.5</v>
      </c>
      <c r="CJ65" s="78">
        <f>IF(CI65="NO VAT","No VAT",(IF(CI65="NO REFUND",0,(IF(CI65&gt;CI$5,0,IF(CI65&lt;CI$3,1,((CI$5-CI65)/CI$5))))))*100)</f>
        <v>71</v>
      </c>
      <c r="CK65" s="73">
        <v>31.880952380952401</v>
      </c>
      <c r="CL65" s="68">
        <f>IF(CK65="NO VAT","No VAT",(IF(CK65="NO REFUND",0,(IF(CK65&gt;CK$4,0,IF(CK65&lt;CK$3,1,((CK$4-CK65)/CK$5))))))*100)</f>
        <v>44.631366059937456</v>
      </c>
      <c r="CM65" s="73">
        <v>1.5</v>
      </c>
      <c r="CN65" s="68">
        <f>IF(CM65="NO CIT","No CIT",IF(CM65&gt;CM$4,0,IF(CM65&lt;CM$3,1,((CM$4-CM65)/CM$5)))*100)</f>
        <v>100</v>
      </c>
      <c r="CO65" s="73">
        <v>0</v>
      </c>
      <c r="CP65" s="66">
        <f>IF(CO65="NO CIT","No CIT",IF(CO65&gt;CO$4,0,IF(CO65&lt;CO$3,1,((CO$5-CO65)/CO$5)))*100)</f>
        <v>100</v>
      </c>
      <c r="CQ65" s="157">
        <f>IF(OR(ISNUMBER(CJ65),ISNUMBER(CL65),ISNUMBER(CN65),ISNUMBER(CP65)),AVERAGE(CJ65,CL65,CN65,CP65),"")</f>
        <v>78.907841514984369</v>
      </c>
      <c r="CR65" s="128">
        <f>AVERAGE(CD65,CF65,CH65,CQ65)</f>
        <v>75.6479783344314</v>
      </c>
      <c r="CS65" s="78">
        <f>+CR65</f>
        <v>75.6479783344314</v>
      </c>
      <c r="CT65" s="115">
        <f>ROUND(CR65,1)</f>
        <v>75.599999999999994</v>
      </c>
      <c r="CU65" s="69">
        <f>RANK(CS65,CS$13:CS$224)</f>
        <v>83</v>
      </c>
      <c r="CV65" s="73">
        <v>36</v>
      </c>
      <c r="CW65" s="68">
        <f>(IF(CV65=-1,0,(IF(CV65&gt;CV$4,0,IF(CV65&lt;CV$3,1,((CV$4-CV65)/CV$5))))))*100</f>
        <v>77.987421383647799</v>
      </c>
      <c r="CX65" s="73">
        <v>12</v>
      </c>
      <c r="CY65" s="68">
        <f>(IF(CX65=-1,0,(IF(CX65&gt;CX$4,0,IF(CX65&lt;CX$3,1,((CX$4-CX65)/CX$5))))))*100</f>
        <v>93.491124260355036</v>
      </c>
      <c r="CZ65" s="73">
        <v>625</v>
      </c>
      <c r="DA65" s="68">
        <f>(IF(CZ65=-1,0,(IF(CZ65&gt;CZ$4,0,IF(CZ65&lt;CZ$3,1,((CZ$4-CZ65)/CZ$5))))))*100</f>
        <v>41.037735849056602</v>
      </c>
      <c r="DB65" s="73">
        <v>50</v>
      </c>
      <c r="DC65" s="68">
        <f>(IF(DB65=-1,0,(IF(DB65&gt;DB$4,0,IF(DB65&lt;DB$3,1,((DB$4-DB65)/DB$5))))))*100</f>
        <v>87.5</v>
      </c>
      <c r="DD65" s="73">
        <v>39.272727272727302</v>
      </c>
      <c r="DE65" s="68">
        <f>(IF(DD65=-1,0,(IF(DD65&gt;DD$4,0,IF(DD65&lt;DD$3,1,((DD$4-DD65)/DD$5))))))*100</f>
        <v>86.28217660475724</v>
      </c>
      <c r="DF65" s="73">
        <v>24</v>
      </c>
      <c r="DG65" s="68">
        <f>(IF(DF65=-1,0,(IF(DF65&gt;DF$4,0,IF(DF65&lt;DF$3,1,((DF$4-DF65)/DF$5))))))*100</f>
        <v>90.376569037656907</v>
      </c>
      <c r="DH65" s="73">
        <v>905.555555555556</v>
      </c>
      <c r="DI65" s="68">
        <f>(IF(DH65=-1,0,(IF(DH65&gt;DH$4,0,IF(DH65&lt;DH$3,1,((DH$4-DH65)/DH$5))))))*100</f>
        <v>24.537037037036999</v>
      </c>
      <c r="DJ65" s="73">
        <v>50</v>
      </c>
      <c r="DK65" s="66">
        <f>(IF(DJ65=-1,0,(IF(DJ65&gt;DJ$4,0,IF(DJ65&lt;DJ$3,1,((DJ$4-DJ65)/DJ$5))))))*100</f>
        <v>92.857142857142861</v>
      </c>
      <c r="DL65" s="78">
        <f>AVERAGE(CW65,CY65,DA65,DC65,DE65,DG65,DI65,DK65)</f>
        <v>74.258650878706689</v>
      </c>
      <c r="DM65" s="78">
        <f>+DL65</f>
        <v>74.258650878706689</v>
      </c>
      <c r="DN65" s="115">
        <f>ROUND(DL65,1)</f>
        <v>74.3</v>
      </c>
      <c r="DO65" s="69">
        <f>RANK(DM65,DM$13:DM$224)</f>
        <v>91</v>
      </c>
      <c r="DP65" s="67">
        <v>741</v>
      </c>
      <c r="DQ65" s="66">
        <f>(IF(DP65=-1,0,(IF(DP65&gt;DP$4,0,IF(DP65&lt;DP$3,1,((DP$4-DP65)/DP$5))))))*100</f>
        <v>49.098360655737707</v>
      </c>
      <c r="DR65" s="67">
        <v>36</v>
      </c>
      <c r="DS65" s="66">
        <f>(IF(DR65=-1,0,(IF(DR65&gt;DR$4,0,IF(DR65&lt;DR$3,1,((DR$4-DR65)/DR$5))))))*100</f>
        <v>59.617547806524186</v>
      </c>
      <c r="DT65" s="67">
        <v>11.5</v>
      </c>
      <c r="DU65" s="66">
        <f>DT65/18*100</f>
        <v>63.888888888888886</v>
      </c>
      <c r="DV65" s="78">
        <f>AVERAGE(DU65,DQ65,DS65)</f>
        <v>57.534932450383593</v>
      </c>
      <c r="DW65" s="78">
        <f>+DV65</f>
        <v>57.534932450383593</v>
      </c>
      <c r="DX65" s="115">
        <f>ROUND(DV65,1)</f>
        <v>57.5</v>
      </c>
      <c r="DY65" s="69">
        <f>RANK(DW65,DW$13:DW$224)</f>
        <v>95</v>
      </c>
      <c r="DZ65" s="67">
        <v>29.6053429884922</v>
      </c>
      <c r="EA65" s="68">
        <f>(IF(DZ65=-1,0,(IF(DZ65&lt;DZ$4,0,IF(DZ65&gt;DZ$3,1,((-DZ$4+DZ65)/DZ$5))))))*100</f>
        <v>31.867968771251022</v>
      </c>
      <c r="EB65" s="67">
        <v>6</v>
      </c>
      <c r="EC65" s="66">
        <f>(IF(EB65=-1,0,(IF(EB65&lt;EB$4,0,IF(EB65&gt;EB$3,1,((-EB$4+EB65)/EB$5))))))*100</f>
        <v>37.5</v>
      </c>
      <c r="ED65" s="68">
        <f>AVERAGE(EA65,EC65)</f>
        <v>34.683984385625507</v>
      </c>
      <c r="EE65" s="78">
        <f>+ED65</f>
        <v>34.683984385625507</v>
      </c>
      <c r="EF65" s="115">
        <f>ROUND(ED65,1)</f>
        <v>34.700000000000003</v>
      </c>
      <c r="EG65" s="69">
        <f>RANK(EE65,EE$13:EE$224)</f>
        <v>136</v>
      </c>
      <c r="EH65" s="81"/>
      <c r="EI65" s="81"/>
      <c r="EJ65" s="81"/>
      <c r="EK65" s="83">
        <f>RANK(EN65,EN$13:EN$224)</f>
        <v>111</v>
      </c>
      <c r="EL65" s="134">
        <f>ROUND(EM65,1)</f>
        <v>60.5</v>
      </c>
      <c r="EM65" s="158">
        <f>AVERAGE(Q65,AC65,BA65,BH65,BY65,CR65,DL65,DV65,ED65,AO65)</f>
        <v>60.547967118449449</v>
      </c>
      <c r="EN65" s="139">
        <f>AVERAGE(Q65,AC65,BA65,BH65,BY65,CR65,DL65,DV65,ED65,AO65)</f>
        <v>60.547967118449449</v>
      </c>
      <c r="EO65" s="84"/>
      <c r="EP65" s="85"/>
      <c r="EQ65" s="46"/>
    </row>
    <row r="66" spans="1:147" ht="14.45" customHeight="1" x14ac:dyDescent="0.25">
      <c r="A66" s="64" t="s">
        <v>74</v>
      </c>
      <c r="B66" s="156" t="str">
        <f>INDEX('Economy Names'!$A$2:$H$213,'Economy Names'!L55,'Economy Names'!$K$1)</f>
        <v>Dominican Republic</v>
      </c>
      <c r="C66" s="65">
        <v>7</v>
      </c>
      <c r="D66" s="66">
        <f>(IF(C66=-1,0,(IF(C66&gt;C$4,0,IF(C66&lt;C$3,1,((C$4-C66)/C$5))))))*100</f>
        <v>64.705882352941174</v>
      </c>
      <c r="E66" s="65">
        <v>16.5</v>
      </c>
      <c r="F66" s="66">
        <f>(IF(E66=-1,0,(IF(E66&gt;E$4,0,IF(E66&lt;E$3,1,((E$4-E66)/E$5))))))*100</f>
        <v>83.91959798994975</v>
      </c>
      <c r="G66" s="67">
        <v>13.6715245381265</v>
      </c>
      <c r="H66" s="66">
        <f>(IF(G66=-1,0,(IF(G66&gt;G$4,0,IF(G66&lt;G$3,1,((G$4-G66)/G$5))))))*100</f>
        <v>93.164237730936748</v>
      </c>
      <c r="I66" s="65">
        <v>7</v>
      </c>
      <c r="J66" s="66">
        <f>(IF(I66=-1,0,(IF(I66&gt;I$4,0,IF(I66&lt;I$3,1,((I$4-I66)/I$5))))))*100</f>
        <v>64.705882352941174</v>
      </c>
      <c r="K66" s="65">
        <v>16.5</v>
      </c>
      <c r="L66" s="66">
        <f>(IF(K66=-1,0,(IF(K66&gt;K$4,0,IF(K66&lt;K$3,1,((K$4-K66)/K$5))))))*100</f>
        <v>83.91959798994975</v>
      </c>
      <c r="M66" s="67">
        <v>13.6715245381265</v>
      </c>
      <c r="N66" s="68">
        <f>(IF(M66=-1,0,(IF(M66&gt;M$4,0,IF(M66&lt;M$3,1,((M$4-M66)/M$5))))))*100</f>
        <v>93.164237730936748</v>
      </c>
      <c r="O66" s="67">
        <v>0.13849583319979</v>
      </c>
      <c r="P66" s="66">
        <f>(IF(O66=-1,0,(IF(O66&gt;O$4,0,IF(O66&lt;O$3,1,((O$4-O66)/O$5))))))*100</f>
        <v>99.965376041700054</v>
      </c>
      <c r="Q66" s="68">
        <f>25%*P66+12.5%*D66+12.5%*F66+12.5%*H66+12.5%*J66+12.5%*L66+12.5%*N66</f>
        <v>85.438773528881939</v>
      </c>
      <c r="R66" s="78">
        <f>+Q66</f>
        <v>85.438773528881939</v>
      </c>
      <c r="S66" s="115">
        <f>+ROUND(Q66,1)</f>
        <v>85.4</v>
      </c>
      <c r="T66" s="69">
        <f>RANK(R66,R$13:R$224)</f>
        <v>112</v>
      </c>
      <c r="U66" s="70">
        <v>15</v>
      </c>
      <c r="V66" s="66">
        <f>(IF(U66=-1,0,(IF(U66&gt;U$4,0,IF(U66&lt;U$3,1,((U$4-U66)/U$5))))))*100</f>
        <v>60</v>
      </c>
      <c r="W66" s="70">
        <v>206</v>
      </c>
      <c r="X66" s="66">
        <f>(IF(W66=-1,0,(IF(W66&gt;W$4,0,IF(W66&lt;W$3,1,((W$4-W66)/W$5))))))*100</f>
        <v>48.126801152737755</v>
      </c>
      <c r="Y66" s="71">
        <v>2.36091457824724</v>
      </c>
      <c r="Z66" s="68">
        <f>(IF(Y66=-1,0,(IF(Y66&gt;Y$4,0,IF(Y66&lt;Y$3,1,((Y$4-Y66)/Y$5))))))*100</f>
        <v>88.195427108763795</v>
      </c>
      <c r="AA66" s="70">
        <v>13</v>
      </c>
      <c r="AB66" s="66">
        <f>IF(AA66="No Practice", 0, AA66/15*100)</f>
        <v>86.666666666666671</v>
      </c>
      <c r="AC66" s="68">
        <f>AVERAGE(V66,X66,Z66,AB66)</f>
        <v>70.747223732042059</v>
      </c>
      <c r="AD66" s="68">
        <f>+AC66</f>
        <v>70.747223732042059</v>
      </c>
      <c r="AE66" s="115">
        <f>+ROUND(AC66,1)</f>
        <v>70.7</v>
      </c>
      <c r="AF66" s="72">
        <f>RANK(AD66,AD$13:AD$224)</f>
        <v>80</v>
      </c>
      <c r="AG66" s="70">
        <v>7</v>
      </c>
      <c r="AH66" s="66">
        <f>(IF(AG66=-1,0,(IF(AG66&gt;AG$4,0,IF(AG66&lt;AG$3,1,((AG$4-AG66)/AG$5))))))*100</f>
        <v>33.333333333333329</v>
      </c>
      <c r="AI66" s="70">
        <v>67</v>
      </c>
      <c r="AJ66" s="66">
        <f>(IF(AI66=-1,0,(IF(AI66&gt;AI$4,0,IF(AI66&lt;AI$3,1,((AI$4-AI66)/AI$5))))))*100</f>
        <v>78.695652173913047</v>
      </c>
      <c r="AK66" s="71">
        <v>209.46632349129399</v>
      </c>
      <c r="AL66" s="66">
        <f>(IF(AK66=-1,0,(IF(AK66&gt;AK$4,0,IF(AK66&lt;AK$3,1,((AK$4-AK66)/AK$5))))))*100</f>
        <v>97.413996006280328</v>
      </c>
      <c r="AM66" s="70">
        <v>5</v>
      </c>
      <c r="AN66" s="66">
        <f>+IF(AM66="No Practice",0,AM66/8)*100</f>
        <v>62.5</v>
      </c>
      <c r="AO66" s="74">
        <f>AVERAGE(AH66,AJ66,AL66,AN66)</f>
        <v>67.985745378381679</v>
      </c>
      <c r="AP66" s="68">
        <f>+AO66</f>
        <v>67.985745378381679</v>
      </c>
      <c r="AQ66" s="115">
        <f>+ROUND(AO66,1)</f>
        <v>68</v>
      </c>
      <c r="AR66" s="69">
        <f>RANK(AP66,AP$13:AP$224)</f>
        <v>116</v>
      </c>
      <c r="AS66" s="75">
        <v>6</v>
      </c>
      <c r="AT66" s="66">
        <f>(IF(AS66=-1,0,(IF(AS66&gt;AS$4,0,IF(AS66&lt;AS$3,1,((AS$4-AS66)/AS$5))))))*100</f>
        <v>58.333333333333336</v>
      </c>
      <c r="AU66" s="75">
        <v>33</v>
      </c>
      <c r="AV66" s="66">
        <f>(IF(AU66=-1,0,(IF(AU66&gt;AU$4,0,IF(AU66&lt;AU$3,1,((AU$4-AU66)/AU$5))))))*100</f>
        <v>84.688995215310996</v>
      </c>
      <c r="AW66" s="75">
        <v>3.3657951946472999</v>
      </c>
      <c r="AX66" s="68">
        <f>(IF(AW66=-1,0,(IF(AW66&gt;AW$4,0,IF(AW66&lt;AW$3,1,((AW$4-AW66)/AW$5))))))*100</f>
        <v>77.561365369017992</v>
      </c>
      <c r="AY66" s="75">
        <v>14.5</v>
      </c>
      <c r="AZ66" s="66">
        <f>+IF(AY66="No Practice",0,AY66/30)*100</f>
        <v>48.333333333333336</v>
      </c>
      <c r="BA66" s="76">
        <f>AVERAGE(AT66,AV66,AX66,AZ66)</f>
        <v>67.229256812748915</v>
      </c>
      <c r="BB66" s="68">
        <f>+BA66</f>
        <v>67.229256812748915</v>
      </c>
      <c r="BC66" s="115">
        <f>+ROUND(BA66,1)</f>
        <v>67.2</v>
      </c>
      <c r="BD66" s="69">
        <f>RANK(BB66,BB$13:BB$224)</f>
        <v>74</v>
      </c>
      <c r="BE66" s="73">
        <v>8</v>
      </c>
      <c r="BF66" s="73">
        <v>1</v>
      </c>
      <c r="BG66" s="77">
        <f>+SUM(BE66,BF66)</f>
        <v>9</v>
      </c>
      <c r="BH66" s="76">
        <f>(IF(BG66=-1,0,(IF(BG66&lt;BG$4,0,IF(BG66&gt;BG$3,1,((-BG$4+BG66)/BG$5))))))*100</f>
        <v>45</v>
      </c>
      <c r="BI66" s="119">
        <f>+BH66</f>
        <v>45</v>
      </c>
      <c r="BJ66" s="115">
        <f>ROUND(BH66,1)</f>
        <v>45</v>
      </c>
      <c r="BK66" s="69">
        <f>RANK(BI66,BI$13:BI$224)</f>
        <v>119</v>
      </c>
      <c r="BL66" s="73">
        <v>5</v>
      </c>
      <c r="BM66" s="68">
        <f>(IF(BL66=-1,0,(IF(BL66&lt;BL$4,0,IF(BL66&gt;BL$3,1,((-BL$4+BL66)/BL$5))))))*100</f>
        <v>50</v>
      </c>
      <c r="BN66" s="73">
        <v>4</v>
      </c>
      <c r="BO66" s="68">
        <f>(IF(BN66=-1,0,(IF(BN66&lt;BN$4,0,IF(BN66&gt;BN$3,1,((-BN$4+BN66)/BN$5))))))*100</f>
        <v>40</v>
      </c>
      <c r="BP66" s="73">
        <v>8</v>
      </c>
      <c r="BQ66" s="68">
        <f>(IF(BP66=-1,0,(IF(BP66&lt;BP$4,0,IF(BP66&gt;BP$3,1,((-BP$4+BP66)/BP$5))))))*100</f>
        <v>80</v>
      </c>
      <c r="BR66" s="73">
        <v>0</v>
      </c>
      <c r="BS66" s="78">
        <f>(IF(BR66=-1,0,(IF(BR66&lt;BR$4,0,IF(BR66&gt;BR$3,1,((-BR$4+BR66)/BR$5))))))*100</f>
        <v>0</v>
      </c>
      <c r="BT66" s="73">
        <v>0</v>
      </c>
      <c r="BU66" s="68">
        <f>(IF(BT66=-1,0,(IF(BT66&lt;BT$4,0,IF(BT66&gt;BT$3,1,((-BT$4+BT66)/BT$5))))))*100</f>
        <v>0</v>
      </c>
      <c r="BV66" s="73">
        <v>0</v>
      </c>
      <c r="BW66" s="66">
        <f>(IF(BV66=-1,0,(IF(BV66&lt;BV$4,0,IF(BV66&gt;BV$3,1,((-BV$4+BV66)/BV$5))))))*100</f>
        <v>0</v>
      </c>
      <c r="BX66" s="77">
        <f>+SUM(BN66,BL66,BP66,BR66,BT66,BV66)</f>
        <v>17</v>
      </c>
      <c r="BY66" s="80">
        <f>(IF(BX66=-1,0,(IF(BX66&lt;BX$4,0,IF(BX66&gt;BX$3,1,((-BX$4+BX66)/BX$5))))))*100</f>
        <v>34</v>
      </c>
      <c r="BZ66" s="78">
        <f>+BY66</f>
        <v>34</v>
      </c>
      <c r="CA66" s="115">
        <f>+ROUND(BY66,1)</f>
        <v>34</v>
      </c>
      <c r="CB66" s="72">
        <f>RANK(BZ66,BZ$13:BZ$224)</f>
        <v>143</v>
      </c>
      <c r="CC66" s="73">
        <v>7</v>
      </c>
      <c r="CD66" s="68">
        <f>(IF(CC66=-1,0,(IF(CC66&gt;CC$4,0,IF(CC66&lt;CC$3,1,((CC$4-CC66)/CC$5))))))*100</f>
        <v>93.333333333333329</v>
      </c>
      <c r="CE66" s="73">
        <v>317</v>
      </c>
      <c r="CF66" s="66">
        <f>(IF(CE66=-1,0,(IF(CE66&gt;CE$4,0,IF(CE66&lt;CE$3,1,((CE$4-CE66)/CE$5))))))*100</f>
        <v>58.578052550231838</v>
      </c>
      <c r="CG66" s="73">
        <v>48.812648615755698</v>
      </c>
      <c r="CH66" s="66">
        <f>(IF(CG66=-1,0,(IF(CG66&gt;CG$4,0,IF(CG66&lt;CG$3,1,((CG$4-CG66)/CG$5)^$CH$3)))))*100</f>
        <v>67.137692616116638</v>
      </c>
      <c r="CI66" s="73" t="s">
        <v>1975</v>
      </c>
      <c r="CJ66" s="78">
        <f>IF(CI66="NO VAT","No VAT",(IF(CI66="NO REFUND",0,(IF(CI66&gt;CI$5,0,IF(CI66&lt;CI$3,1,((CI$5-CI66)/CI$5))))))*100)</f>
        <v>0</v>
      </c>
      <c r="CK66" s="73" t="s">
        <v>1975</v>
      </c>
      <c r="CL66" s="68">
        <f>IF(CK66="NO VAT","No VAT",(IF(CK66="NO REFUND",0,(IF(CK66&gt;CK$4,0,IF(CK66&lt;CK$3,1,((CK$4-CK66)/CK$5))))))*100)</f>
        <v>0</v>
      </c>
      <c r="CM66" s="73">
        <v>59.5</v>
      </c>
      <c r="CN66" s="68">
        <f>IF(CM66="NO CIT","No CIT",IF(CM66&gt;CM$4,0,IF(CM66&lt;CM$3,1,((CM$4-CM66)/CM$5)))*100)</f>
        <v>0</v>
      </c>
      <c r="CO66" s="73">
        <v>18.285714285714299</v>
      </c>
      <c r="CP66" s="66">
        <f>IF(CO66="NO CIT","No CIT",IF(CO66&gt;CO$4,0,IF(CO66&lt;CO$3,1,((CO$5-CO66)/CO$5)))*100)</f>
        <v>42.857142857142819</v>
      </c>
      <c r="CQ66" s="157">
        <f>IF(OR(ISNUMBER(CJ66),ISNUMBER(CL66),ISNUMBER(CN66),ISNUMBER(CP66)),AVERAGE(CJ66,CL66,CN66,CP66),"")</f>
        <v>10.714285714285705</v>
      </c>
      <c r="CR66" s="128">
        <f>AVERAGE(CD66,CF66,CH66,CQ66)</f>
        <v>57.440841053491873</v>
      </c>
      <c r="CS66" s="78">
        <f>+CR66</f>
        <v>57.440841053491873</v>
      </c>
      <c r="CT66" s="115">
        <f>ROUND(CR66,1)</f>
        <v>57.4</v>
      </c>
      <c r="CU66" s="69">
        <f>RANK(CS66,CS$13:CS$224)</f>
        <v>150</v>
      </c>
      <c r="CV66" s="73">
        <v>16</v>
      </c>
      <c r="CW66" s="68">
        <f>(IF(CV66=-1,0,(IF(CV66&gt;CV$4,0,IF(CV66&lt;CV$3,1,((CV$4-CV66)/CV$5))))))*100</f>
        <v>90.566037735849065</v>
      </c>
      <c r="CX66" s="73">
        <v>10</v>
      </c>
      <c r="CY66" s="68">
        <f>(IF(CX66=-1,0,(IF(CX66&gt;CX$4,0,IF(CX66&lt;CX$3,1,((CX$4-CX66)/CX$5))))))*100</f>
        <v>94.674556213017752</v>
      </c>
      <c r="CZ66" s="73">
        <v>487.5</v>
      </c>
      <c r="DA66" s="68">
        <f>(IF(CZ66=-1,0,(IF(CZ66&gt;CZ$4,0,IF(CZ66&lt;CZ$3,1,((CZ$4-CZ66)/CZ$5))))))*100</f>
        <v>54.009433962264154</v>
      </c>
      <c r="DB66" s="73">
        <v>15</v>
      </c>
      <c r="DC66" s="68">
        <f>(IF(DB66=-1,0,(IF(DB66&gt;DB$4,0,IF(DB66&lt;DB$3,1,((DB$4-DB66)/DB$5))))))*100</f>
        <v>96.25</v>
      </c>
      <c r="DD66" s="73">
        <v>24</v>
      </c>
      <c r="DE66" s="68">
        <f>(IF(DD66=-1,0,(IF(DD66&gt;DD$4,0,IF(DD66&lt;DD$3,1,((DD$4-DD66)/DD$5))))))*100</f>
        <v>91.756272401433691</v>
      </c>
      <c r="DF66" s="73">
        <v>13.5</v>
      </c>
      <c r="DG66" s="68">
        <f>(IF(DF66=-1,0,(IF(DF66&gt;DF$4,0,IF(DF66&lt;DF$3,1,((DF$4-DF66)/DF$5))))))*100</f>
        <v>94.769874476987454</v>
      </c>
      <c r="DH66" s="73">
        <v>579.16666666666697</v>
      </c>
      <c r="DI66" s="68">
        <f>(IF(DH66=-1,0,(IF(DH66&gt;DH$4,0,IF(DH66&lt;DH$3,1,((DH$4-DH66)/DH$5))))))*100</f>
        <v>51.736111111111086</v>
      </c>
      <c r="DJ66" s="73">
        <v>40</v>
      </c>
      <c r="DK66" s="66">
        <f>(IF(DJ66=-1,0,(IF(DJ66&gt;DJ$4,0,IF(DJ66&lt;DJ$3,1,((DJ$4-DJ66)/DJ$5))))))*100</f>
        <v>94.285714285714278</v>
      </c>
      <c r="DL66" s="78">
        <f>AVERAGE(CW66,CY66,DA66,DC66,DE66,DG66,DI66,DK66)</f>
        <v>83.50600002329719</v>
      </c>
      <c r="DM66" s="78">
        <f>+DL66</f>
        <v>83.50600002329719</v>
      </c>
      <c r="DN66" s="115">
        <f>ROUND(DL66,1)</f>
        <v>83.5</v>
      </c>
      <c r="DO66" s="69">
        <f>RANK(DM66,DM$13:DM$224)</f>
        <v>66</v>
      </c>
      <c r="DP66" s="67">
        <v>590</v>
      </c>
      <c r="DQ66" s="66">
        <f>(IF(DP66=-1,0,(IF(DP66&gt;DP$4,0,IF(DP66&lt;DP$3,1,((DP$4-DP66)/DP$5))))))*100</f>
        <v>61.475409836065573</v>
      </c>
      <c r="DR66" s="67">
        <v>40.9</v>
      </c>
      <c r="DS66" s="66">
        <f>(IF(DR66=-1,0,(IF(DR66&gt;DR$4,0,IF(DR66&lt;DR$3,1,((DR$4-DR66)/DR$5))))))*100</f>
        <v>54.105736782902135</v>
      </c>
      <c r="DT66" s="67">
        <v>6.5</v>
      </c>
      <c r="DU66" s="66">
        <f>DT66/18*100</f>
        <v>36.111111111111107</v>
      </c>
      <c r="DV66" s="78">
        <f>AVERAGE(DU66,DQ66,DS66)</f>
        <v>50.564085910026272</v>
      </c>
      <c r="DW66" s="78">
        <f>+DV66</f>
        <v>50.564085910026272</v>
      </c>
      <c r="DX66" s="115">
        <f>ROUND(DV66,1)</f>
        <v>50.6</v>
      </c>
      <c r="DY66" s="69">
        <f>RANK(DW66,DW$13:DW$224)</f>
        <v>133</v>
      </c>
      <c r="DZ66" s="67">
        <v>9.5915404658239591</v>
      </c>
      <c r="EA66" s="68">
        <f>(IF(DZ66=-1,0,(IF(DZ66&lt;DZ$4,0,IF(DZ66&gt;DZ$3,1,((-DZ$4+DZ66)/DZ$5))))))*100</f>
        <v>10.324586077313196</v>
      </c>
      <c r="EB66" s="67">
        <v>10.5</v>
      </c>
      <c r="EC66" s="66">
        <f>(IF(EB66=-1,0,(IF(EB66&lt;EB$4,0,IF(EB66&gt;EB$3,1,((-EB$4+EB66)/EB$5))))))*100</f>
        <v>65.625</v>
      </c>
      <c r="ED66" s="68">
        <f>AVERAGE(EA66,EC66)</f>
        <v>37.9747930386566</v>
      </c>
      <c r="EE66" s="78">
        <f>+ED66</f>
        <v>37.9747930386566</v>
      </c>
      <c r="EF66" s="115">
        <f>ROUND(ED66,1)</f>
        <v>38</v>
      </c>
      <c r="EG66" s="69">
        <f>RANK(EE66,EE$13:EE$224)</f>
        <v>124</v>
      </c>
      <c r="EH66" s="81"/>
      <c r="EI66" s="81"/>
      <c r="EJ66" s="81"/>
      <c r="EK66" s="83">
        <f>RANK(EN66,EN$13:EN$224)</f>
        <v>115</v>
      </c>
      <c r="EL66" s="134">
        <f>ROUND(EM66,1)</f>
        <v>60</v>
      </c>
      <c r="EM66" s="158">
        <f>AVERAGE(Q66,AC66,BA66,BH66,BY66,CR66,DL66,DV66,ED66,AO66)</f>
        <v>59.98867194775265</v>
      </c>
      <c r="EN66" s="139">
        <f>AVERAGE(Q66,AC66,BA66,BH66,BY66,CR66,DL66,DV66,ED66,AO66)</f>
        <v>59.98867194775265</v>
      </c>
      <c r="EO66" s="84"/>
      <c r="EP66" s="85"/>
      <c r="EQ66" s="46"/>
    </row>
    <row r="67" spans="1:147" ht="14.45" customHeight="1" x14ac:dyDescent="0.25">
      <c r="A67" s="64" t="s">
        <v>75</v>
      </c>
      <c r="B67" s="156" t="str">
        <f>INDEX('Economy Names'!$A$2:$H$213,'Economy Names'!L56,'Economy Names'!$K$1)</f>
        <v>Ecuador</v>
      </c>
      <c r="C67" s="65">
        <v>11</v>
      </c>
      <c r="D67" s="66">
        <f>(IF(C67=-1,0,(IF(C67&gt;C$4,0,IF(C67&lt;C$3,1,((C$4-C67)/C$5))))))*100</f>
        <v>41.17647058823529</v>
      </c>
      <c r="E67" s="65">
        <v>48.5</v>
      </c>
      <c r="F67" s="66">
        <f>(IF(E67=-1,0,(IF(E67&gt;E$4,0,IF(E67&lt;E$3,1,((E$4-E67)/E$5))))))*100</f>
        <v>51.758793969849251</v>
      </c>
      <c r="G67" s="67">
        <v>32.967274559595097</v>
      </c>
      <c r="H67" s="66">
        <f>(IF(G67=-1,0,(IF(G67&gt;G$4,0,IF(G67&lt;G$3,1,((G$4-G67)/G$5))))))*100</f>
        <v>83.516362720202451</v>
      </c>
      <c r="I67" s="65">
        <v>11</v>
      </c>
      <c r="J67" s="66">
        <f>(IF(I67=-1,0,(IF(I67&gt;I$4,0,IF(I67&lt;I$3,1,((I$4-I67)/I$5))))))*100</f>
        <v>41.17647058823529</v>
      </c>
      <c r="K67" s="65">
        <v>48.5</v>
      </c>
      <c r="L67" s="66">
        <f>(IF(K67=-1,0,(IF(K67&gt;K$4,0,IF(K67&lt;K$3,1,((K$4-K67)/K$5))))))*100</f>
        <v>51.758793969849251</v>
      </c>
      <c r="M67" s="67">
        <v>32.967274559595097</v>
      </c>
      <c r="N67" s="68">
        <f>(IF(M67=-1,0,(IF(M67&gt;M$4,0,IF(M67&lt;M$3,1,((M$4-M67)/M$5))))))*100</f>
        <v>83.516362720202451</v>
      </c>
      <c r="O67" s="67">
        <v>0</v>
      </c>
      <c r="P67" s="66">
        <f>(IF(O67=-1,0,(IF(O67&gt;O$4,0,IF(O67&lt;O$3,1,((O$4-O67)/O$5))))))*100</f>
        <v>100</v>
      </c>
      <c r="Q67" s="68">
        <f>25%*P67+12.5%*D67+12.5%*F67+12.5%*H67+12.5%*J67+12.5%*L67+12.5%*N67</f>
        <v>69.112906819571748</v>
      </c>
      <c r="R67" s="78">
        <f>+Q67</f>
        <v>69.112906819571748</v>
      </c>
      <c r="S67" s="115">
        <f>+ROUND(Q67,1)</f>
        <v>69.099999999999994</v>
      </c>
      <c r="T67" s="69">
        <f>RANK(R67,R$13:R$224)</f>
        <v>177</v>
      </c>
      <c r="U67" s="70">
        <v>17</v>
      </c>
      <c r="V67" s="66">
        <f>(IF(U67=-1,0,(IF(U67&gt;U$4,0,IF(U67&lt;U$3,1,((U$4-U67)/U$5))))))*100</f>
        <v>52</v>
      </c>
      <c r="W67" s="70">
        <v>132</v>
      </c>
      <c r="X67" s="66">
        <f>(IF(W67=-1,0,(IF(W67&gt;W$4,0,IF(W67&lt;W$3,1,((W$4-W67)/W$5))))))*100</f>
        <v>69.452449567723335</v>
      </c>
      <c r="Y67" s="71">
        <v>1.82256602974824</v>
      </c>
      <c r="Z67" s="68">
        <f>(IF(Y67=-1,0,(IF(Y67&gt;Y$4,0,IF(Y67&lt;Y$3,1,((Y$4-Y67)/Y$5))))))*100</f>
        <v>90.887169851258804</v>
      </c>
      <c r="AA67" s="70">
        <v>8</v>
      </c>
      <c r="AB67" s="66">
        <f>IF(AA67="No Practice", 0, AA67/15*100)</f>
        <v>53.333333333333336</v>
      </c>
      <c r="AC67" s="68">
        <f>AVERAGE(V67,X67,Z67,AB67)</f>
        <v>66.41823818807886</v>
      </c>
      <c r="AD67" s="68">
        <f>+AC67</f>
        <v>66.41823818807886</v>
      </c>
      <c r="AE67" s="115">
        <f>+ROUND(AC67,1)</f>
        <v>66.400000000000006</v>
      </c>
      <c r="AF67" s="72">
        <f>RANK(AD67,AD$13:AD$224)</f>
        <v>114</v>
      </c>
      <c r="AG67" s="70">
        <v>7</v>
      </c>
      <c r="AH67" s="66">
        <f>(IF(AG67=-1,0,(IF(AG67&gt;AG$4,0,IF(AG67&lt;AG$3,1,((AG$4-AG67)/AG$5))))))*100</f>
        <v>33.333333333333329</v>
      </c>
      <c r="AI67" s="70">
        <v>74</v>
      </c>
      <c r="AJ67" s="66">
        <f>(IF(AI67=-1,0,(IF(AI67&gt;AI$4,0,IF(AI67&lt;AI$3,1,((AI$4-AI67)/AI$5))))))*100</f>
        <v>75.65217391304347</v>
      </c>
      <c r="AK67" s="71">
        <v>602.38606841777801</v>
      </c>
      <c r="AL67" s="66">
        <f>(IF(AK67=-1,0,(IF(AK67&gt;AK$4,0,IF(AK67&lt;AK$3,1,((AK$4-AK67)/AK$5))))))*100</f>
        <v>92.563134957805204</v>
      </c>
      <c r="AM67" s="70">
        <v>7</v>
      </c>
      <c r="AN67" s="66">
        <f>+IF(AM67="No Practice",0,AM67/8)*100</f>
        <v>87.5</v>
      </c>
      <c r="AO67" s="74">
        <f>AVERAGE(AH67,AJ67,AL67,AN67)</f>
        <v>72.262160551045497</v>
      </c>
      <c r="AP67" s="68">
        <f>+AO67</f>
        <v>72.262160551045497</v>
      </c>
      <c r="AQ67" s="115">
        <f>+ROUND(AO67,1)</f>
        <v>72.3</v>
      </c>
      <c r="AR67" s="69">
        <f>RANK(AP67,AP$13:AP$224)</f>
        <v>100</v>
      </c>
      <c r="AS67" s="75">
        <v>8</v>
      </c>
      <c r="AT67" s="66">
        <f>(IF(AS67=-1,0,(IF(AS67&gt;AS$4,0,IF(AS67&lt;AS$3,1,((AS$4-AS67)/AS$5))))))*100</f>
        <v>41.666666666666671</v>
      </c>
      <c r="AU67" s="75">
        <v>26</v>
      </c>
      <c r="AV67" s="66">
        <f>(IF(AU67=-1,0,(IF(AU67&gt;AU$4,0,IF(AU67&lt;AU$3,1,((AU$4-AU67)/AU$5))))))*100</f>
        <v>88.038277511961724</v>
      </c>
      <c r="AW67" s="75">
        <v>2.1082513981572299</v>
      </c>
      <c r="AX67" s="68">
        <f>(IF(AW67=-1,0,(IF(AW67&gt;AW$4,0,IF(AW67&lt;AW$3,1,((AW$4-AW67)/AW$5))))))*100</f>
        <v>85.944990678951811</v>
      </c>
      <c r="AY67" s="75">
        <v>16.5</v>
      </c>
      <c r="AZ67" s="66">
        <f>+IF(AY67="No Practice",0,AY67/30)*100</f>
        <v>55.000000000000007</v>
      </c>
      <c r="BA67" s="76">
        <f>AVERAGE(AT67,AV67,AX67,AZ67)</f>
        <v>67.662483714395051</v>
      </c>
      <c r="BB67" s="68">
        <f>+BA67</f>
        <v>67.662483714395051</v>
      </c>
      <c r="BC67" s="115">
        <f>+ROUND(BA67,1)</f>
        <v>67.7</v>
      </c>
      <c r="BD67" s="69">
        <f>RANK(BB67,BB$13:BB$224)</f>
        <v>73</v>
      </c>
      <c r="BE67" s="73">
        <v>8</v>
      </c>
      <c r="BF67" s="73">
        <v>1</v>
      </c>
      <c r="BG67" s="77">
        <f>+SUM(BE67,BF67)</f>
        <v>9</v>
      </c>
      <c r="BH67" s="76">
        <f>(IF(BG67=-1,0,(IF(BG67&lt;BG$4,0,IF(BG67&gt;BG$3,1,((-BG$4+BG67)/BG$5))))))*100</f>
        <v>45</v>
      </c>
      <c r="BI67" s="119">
        <f>+BH67</f>
        <v>45</v>
      </c>
      <c r="BJ67" s="115">
        <f>ROUND(BH67,1)</f>
        <v>45</v>
      </c>
      <c r="BK67" s="69">
        <f>RANK(BI67,BI$13:BI$224)</f>
        <v>119</v>
      </c>
      <c r="BL67" s="73">
        <v>2</v>
      </c>
      <c r="BM67" s="68">
        <f>(IF(BL67=-1,0,(IF(BL67&lt;BL$4,0,IF(BL67&gt;BL$3,1,((-BL$4+BL67)/BL$5))))))*100</f>
        <v>20</v>
      </c>
      <c r="BN67" s="73">
        <v>5</v>
      </c>
      <c r="BO67" s="68">
        <f>(IF(BN67=-1,0,(IF(BN67&lt;BN$4,0,IF(BN67&gt;BN$3,1,((-BN$4+BN67)/BN$5))))))*100</f>
        <v>50</v>
      </c>
      <c r="BP67" s="73">
        <v>6</v>
      </c>
      <c r="BQ67" s="68">
        <f>(IF(BP67=-1,0,(IF(BP67&lt;BP$4,0,IF(BP67&gt;BP$3,1,((-BP$4+BP67)/BP$5))))))*100</f>
        <v>60</v>
      </c>
      <c r="BR67" s="73">
        <v>5</v>
      </c>
      <c r="BS67" s="78">
        <f>(IF(BR67=-1,0,(IF(BR67&lt;BR$4,0,IF(BR67&gt;BR$3,1,((-BR$4+BR67)/BR$5))))))*100</f>
        <v>83.333333333333343</v>
      </c>
      <c r="BT67" s="73">
        <v>3</v>
      </c>
      <c r="BU67" s="68">
        <f>(IF(BT67=-1,0,(IF(BT67&lt;BT$4,0,IF(BT67&gt;BT$3,1,((-BT$4+BT67)/BT$5))))))*100</f>
        <v>42.857142857142854</v>
      </c>
      <c r="BV67" s="73">
        <v>1</v>
      </c>
      <c r="BW67" s="66">
        <f>(IF(BV67=-1,0,(IF(BV67&lt;BV$4,0,IF(BV67&gt;BV$3,1,((-BV$4+BV67)/BV$5))))))*100</f>
        <v>14.285714285714285</v>
      </c>
      <c r="BX67" s="77">
        <f>+SUM(BN67,BL67,BP67,BR67,BT67,BV67)</f>
        <v>22</v>
      </c>
      <c r="BY67" s="80">
        <f>(IF(BX67=-1,0,(IF(BX67&lt;BX$4,0,IF(BX67&gt;BX$3,1,((-BX$4+BX67)/BX$5))))))*100</f>
        <v>44</v>
      </c>
      <c r="BZ67" s="78">
        <f>+BY67</f>
        <v>44</v>
      </c>
      <c r="CA67" s="115">
        <f>+ROUND(BY67,1)</f>
        <v>44</v>
      </c>
      <c r="CB67" s="72">
        <f>RANK(BZ67,BZ$13:BZ$224)</f>
        <v>114</v>
      </c>
      <c r="CC67" s="73">
        <v>8</v>
      </c>
      <c r="CD67" s="68">
        <f>(IF(CC67=-1,0,(IF(CC67&gt;CC$4,0,IF(CC67&lt;CC$3,1,((CC$4-CC67)/CC$5))))))*100</f>
        <v>91.666666666666657</v>
      </c>
      <c r="CE67" s="73">
        <v>664</v>
      </c>
      <c r="CF67" s="66">
        <f>(IF(CE67=-1,0,(IF(CE67&gt;CE$4,0,IF(CE67&lt;CE$3,1,((CE$4-CE67)/CE$5))))))*100</f>
        <v>4.945904173106646</v>
      </c>
      <c r="CG67" s="73">
        <v>34.404317787199503</v>
      </c>
      <c r="CH67" s="66">
        <f>(IF(CG67=-1,0,(IF(CG67&gt;CG$4,0,IF(CG67&lt;CG$3,1,((CG$4-CG67)/CG$5)^$CH$3)))))*100</f>
        <v>88.351157550155207</v>
      </c>
      <c r="CI67" s="73" t="s">
        <v>1975</v>
      </c>
      <c r="CJ67" s="78">
        <f>IF(CI67="NO VAT","No VAT",(IF(CI67="NO REFUND",0,(IF(CI67&gt;CI$5,0,IF(CI67&lt;CI$3,1,((CI$5-CI67)/CI$5))))))*100)</f>
        <v>0</v>
      </c>
      <c r="CK67" s="73" t="s">
        <v>1975</v>
      </c>
      <c r="CL67" s="68">
        <f>IF(CK67="NO VAT","No VAT",(IF(CK67="NO REFUND",0,(IF(CK67&gt;CK$4,0,IF(CK67&lt;CK$3,1,((CK$4-CK67)/CK$5))))))*100)</f>
        <v>0</v>
      </c>
      <c r="CM67" s="73">
        <v>2.5</v>
      </c>
      <c r="CN67" s="68">
        <f>IF(CM67="NO CIT","No CIT",IF(CM67&gt;CM$4,0,IF(CM67&lt;CM$3,1,((CM$4-CM67)/CM$5)))*100)</f>
        <v>98.165137614678898</v>
      </c>
      <c r="CO67" s="73">
        <v>0</v>
      </c>
      <c r="CP67" s="66">
        <f>IF(CO67="NO CIT","No CIT",IF(CO67&gt;CO$4,0,IF(CO67&lt;CO$3,1,((CO$5-CO67)/CO$5)))*100)</f>
        <v>100</v>
      </c>
      <c r="CQ67" s="157">
        <f>IF(OR(ISNUMBER(CJ67),ISNUMBER(CL67),ISNUMBER(CN67),ISNUMBER(CP67)),AVERAGE(CJ67,CL67,CN67,CP67),"")</f>
        <v>49.541284403669721</v>
      </c>
      <c r="CR67" s="128">
        <f>AVERAGE(CD67,CF67,CH67,CQ67)</f>
        <v>58.62625319839956</v>
      </c>
      <c r="CS67" s="78">
        <f>+CR67</f>
        <v>58.62625319839956</v>
      </c>
      <c r="CT67" s="115">
        <f>ROUND(CR67,1)</f>
        <v>58.6</v>
      </c>
      <c r="CU67" s="69">
        <f>RANK(CS67,CS$13:CS$224)</f>
        <v>147</v>
      </c>
      <c r="CV67" s="73">
        <v>96</v>
      </c>
      <c r="CW67" s="68">
        <f>(IF(CV67=-1,0,(IF(CV67&gt;CV$4,0,IF(CV67&lt;CV$3,1,((CV$4-CV67)/CV$5))))))*100</f>
        <v>40.25157232704403</v>
      </c>
      <c r="CX67" s="73">
        <v>24</v>
      </c>
      <c r="CY67" s="68">
        <f>(IF(CX67=-1,0,(IF(CX67&gt;CX$4,0,IF(CX67&lt;CX$3,1,((CX$4-CX67)/CX$5))))))*100</f>
        <v>86.390532544378701</v>
      </c>
      <c r="CZ67" s="73">
        <v>560</v>
      </c>
      <c r="DA67" s="68">
        <f>(IF(CZ67=-1,0,(IF(CZ67&gt;CZ$4,0,IF(CZ67&lt;CZ$3,1,((CZ$4-CZ67)/CZ$5))))))*100</f>
        <v>47.169811320754718</v>
      </c>
      <c r="DB67" s="73">
        <v>60</v>
      </c>
      <c r="DC67" s="68">
        <f>(IF(DB67=-1,0,(IF(DB67&gt;DB$4,0,IF(DB67&lt;DB$3,1,((DB$4-DB67)/DB$5))))))*100</f>
        <v>85</v>
      </c>
      <c r="DD67" s="73">
        <v>24</v>
      </c>
      <c r="DE67" s="68">
        <f>(IF(DD67=-1,0,(IF(DD67&gt;DD$4,0,IF(DD67&lt;DD$3,1,((DD$4-DD67)/DD$5))))))*100</f>
        <v>91.756272401433691</v>
      </c>
      <c r="DF67" s="73">
        <v>120</v>
      </c>
      <c r="DG67" s="68">
        <f>(IF(DF67=-1,0,(IF(DF67&gt;DF$4,0,IF(DF67&lt;DF$3,1,((DF$4-DF67)/DF$5))))))*100</f>
        <v>50.2092050209205</v>
      </c>
      <c r="DH67" s="73">
        <v>250</v>
      </c>
      <c r="DI67" s="68">
        <f>(IF(DH67=-1,0,(IF(DH67&gt;DH$4,0,IF(DH67&lt;DH$3,1,((DH$4-DH67)/DH$5))))))*100</f>
        <v>79.166666666666657</v>
      </c>
      <c r="DJ67" s="73">
        <v>75</v>
      </c>
      <c r="DK67" s="66">
        <f>(IF(DJ67=-1,0,(IF(DJ67&gt;DJ$4,0,IF(DJ67&lt;DJ$3,1,((DJ$4-DJ67)/DJ$5))))))*100</f>
        <v>89.285714285714292</v>
      </c>
      <c r="DL67" s="78">
        <f>AVERAGE(CW67,CY67,DA67,DC67,DE67,DG67,DI67,DK67)</f>
        <v>71.153721820864078</v>
      </c>
      <c r="DM67" s="78">
        <f>+DL67</f>
        <v>71.153721820864078</v>
      </c>
      <c r="DN67" s="115">
        <f>ROUND(DL67,1)</f>
        <v>71.2</v>
      </c>
      <c r="DO67" s="69">
        <f>RANK(DM67,DM$13:DM$224)</f>
        <v>103</v>
      </c>
      <c r="DP67" s="67">
        <v>523</v>
      </c>
      <c r="DQ67" s="66">
        <f>(IF(DP67=-1,0,(IF(DP67&gt;DP$4,0,IF(DP67&lt;DP$3,1,((DP$4-DP67)/DP$5))))))*100</f>
        <v>66.967213114754102</v>
      </c>
      <c r="DR67" s="67">
        <v>27.2</v>
      </c>
      <c r="DS67" s="66">
        <f>(IF(DR67=-1,0,(IF(DR67&gt;DR$4,0,IF(DR67&lt;DR$3,1,((DR$4-DR67)/DR$5))))))*100</f>
        <v>69.516310461192347</v>
      </c>
      <c r="DT67" s="67">
        <v>6.5</v>
      </c>
      <c r="DU67" s="66">
        <f>DT67/18*100</f>
        <v>36.111111111111107</v>
      </c>
      <c r="DV67" s="78">
        <f>AVERAGE(DU67,DQ67,DS67)</f>
        <v>57.531544895685848</v>
      </c>
      <c r="DW67" s="78">
        <f>+DV67</f>
        <v>57.531544895685848</v>
      </c>
      <c r="DX67" s="115">
        <f>ROUND(DV67,1)</f>
        <v>57.5</v>
      </c>
      <c r="DY67" s="69">
        <f>RANK(DW67,DW$13:DW$224)</f>
        <v>96</v>
      </c>
      <c r="DZ67" s="67">
        <v>18.272920059756199</v>
      </c>
      <c r="EA67" s="68">
        <f>(IF(DZ67=-1,0,(IF(DZ67&lt;DZ$4,0,IF(DZ67&gt;DZ$3,1,((-DZ$4+DZ67)/DZ$5))))))*100</f>
        <v>19.669451086928092</v>
      </c>
      <c r="EB67" s="67">
        <v>5</v>
      </c>
      <c r="EC67" s="66">
        <f>(IF(EB67=-1,0,(IF(EB67&lt;EB$4,0,IF(EB67&gt;EB$3,1,((-EB$4+EB67)/EB$5))))))*100</f>
        <v>31.25</v>
      </c>
      <c r="ED67" s="68">
        <f>AVERAGE(EA67,EC67)</f>
        <v>25.459725543464046</v>
      </c>
      <c r="EE67" s="78">
        <f>+ED67</f>
        <v>25.459725543464046</v>
      </c>
      <c r="EF67" s="115">
        <f>ROUND(ED67,1)</f>
        <v>25.5</v>
      </c>
      <c r="EG67" s="69">
        <f>RANK(EE67,EE$13:EE$224)</f>
        <v>160</v>
      </c>
      <c r="EH67" s="81"/>
      <c r="EI67" s="81"/>
      <c r="EJ67" s="81"/>
      <c r="EK67" s="83">
        <f>RANK(EN67,EN$13:EN$224)</f>
        <v>129</v>
      </c>
      <c r="EL67" s="134">
        <f>ROUND(EM67,1)</f>
        <v>57.7</v>
      </c>
      <c r="EM67" s="158">
        <f>AVERAGE(Q67,AC67,BA67,BH67,BY67,CR67,DL67,DV67,ED67,AO67)</f>
        <v>57.722703473150474</v>
      </c>
      <c r="EN67" s="139">
        <f>AVERAGE(Q67,AC67,BA67,BH67,BY67,CR67,DL67,DV67,ED67,AO67)</f>
        <v>57.722703473150474</v>
      </c>
      <c r="EO67" s="84"/>
      <c r="EP67" s="85"/>
      <c r="EQ67" s="46"/>
    </row>
    <row r="68" spans="1:147" ht="14.45" customHeight="1" x14ac:dyDescent="0.25">
      <c r="A68" s="64" t="s">
        <v>76</v>
      </c>
      <c r="B68" s="156" t="str">
        <f>INDEX('Economy Names'!$A$2:$H$213,'Economy Names'!L57,'Economy Names'!$K$1)</f>
        <v>Egypt, Arab Rep.</v>
      </c>
      <c r="C68" s="65">
        <v>5</v>
      </c>
      <c r="D68" s="66">
        <f>(IF(C68=-1,0,(IF(C68&gt;C$4,0,IF(C68&lt;C$3,1,((C$4-C68)/C$5))))))*100</f>
        <v>76.470588235294116</v>
      </c>
      <c r="E68" s="65">
        <v>12</v>
      </c>
      <c r="F68" s="66">
        <f>(IF(E68=-1,0,(IF(E68&gt;E$4,0,IF(E68&lt;E$3,1,((E$4-E68)/E$5))))))*100</f>
        <v>88.442211055276388</v>
      </c>
      <c r="G68" s="67">
        <v>20.250945867111401</v>
      </c>
      <c r="H68" s="66">
        <f>(IF(G68=-1,0,(IF(G68&gt;G$4,0,IF(G68&lt;G$3,1,((G$4-G68)/G$5))))))*100</f>
        <v>89.874527066444301</v>
      </c>
      <c r="I68" s="65">
        <v>6</v>
      </c>
      <c r="J68" s="66">
        <f>(IF(I68=-1,0,(IF(I68&gt;I$4,0,IF(I68&lt;I$3,1,((I$4-I68)/I$5))))))*100</f>
        <v>70.588235294117652</v>
      </c>
      <c r="K68" s="65">
        <v>13</v>
      </c>
      <c r="L68" s="66">
        <f>(IF(K68=-1,0,(IF(K68&gt;K$4,0,IF(K68&lt;K$3,1,((K$4-K68)/K$5))))))*100</f>
        <v>87.437185929648237</v>
      </c>
      <c r="M68" s="67">
        <v>20.250945867111401</v>
      </c>
      <c r="N68" s="68">
        <f>(IF(M68=-1,0,(IF(M68&gt;M$4,0,IF(M68&lt;M$3,1,((M$4-M68)/M$5))))))*100</f>
        <v>89.874527066444301</v>
      </c>
      <c r="O68" s="67">
        <v>0</v>
      </c>
      <c r="P68" s="66">
        <f>(IF(O68=-1,0,(IF(O68&gt;O$4,0,IF(O68&lt;O$3,1,((O$4-O68)/O$5))))))*100</f>
        <v>100</v>
      </c>
      <c r="Q68" s="68">
        <f>25%*P68+12.5%*D68+12.5%*F68+12.5%*H68+12.5%*J68+12.5%*L68+12.5%*N68</f>
        <v>87.835909330903135</v>
      </c>
      <c r="R68" s="78">
        <f>+Q68</f>
        <v>87.835909330903135</v>
      </c>
      <c r="S68" s="115">
        <f>+ROUND(Q68,1)</f>
        <v>87.8</v>
      </c>
      <c r="T68" s="69">
        <f>RANK(R68,R$13:R$224)</f>
        <v>90</v>
      </c>
      <c r="U68" s="70">
        <v>20</v>
      </c>
      <c r="V68" s="66">
        <f>(IF(U68=-1,0,(IF(U68&gt;U$4,0,IF(U68&lt;U$3,1,((U$4-U68)/U$5))))))*100</f>
        <v>40</v>
      </c>
      <c r="W68" s="70">
        <v>173</v>
      </c>
      <c r="X68" s="66">
        <f>(IF(W68=-1,0,(IF(W68&gt;W$4,0,IF(W68&lt;W$3,1,((W$4-W68)/W$5))))))*100</f>
        <v>57.636887608069166</v>
      </c>
      <c r="Y68" s="71">
        <v>1.2677716236430701</v>
      </c>
      <c r="Z68" s="68">
        <f>(IF(Y68=-1,0,(IF(Y68&gt;Y$4,0,IF(Y68&lt;Y$3,1,((Y$4-Y68)/Y$5))))))*100</f>
        <v>93.661141881784644</v>
      </c>
      <c r="AA68" s="70">
        <v>14</v>
      </c>
      <c r="AB68" s="66">
        <f>IF(AA68="No Practice", 0, AA68/15*100)</f>
        <v>93.333333333333329</v>
      </c>
      <c r="AC68" s="68">
        <f>AVERAGE(V68,X68,Z68,AB68)</f>
        <v>71.157840705796787</v>
      </c>
      <c r="AD68" s="68">
        <f>+AC68</f>
        <v>71.157840705796787</v>
      </c>
      <c r="AE68" s="115">
        <f>+ROUND(AC68,1)</f>
        <v>71.2</v>
      </c>
      <c r="AF68" s="72">
        <f>RANK(AD68,AD$13:AD$224)</f>
        <v>74</v>
      </c>
      <c r="AG68" s="70">
        <v>5</v>
      </c>
      <c r="AH68" s="66">
        <f>(IF(AG68=-1,0,(IF(AG68&gt;AG$4,0,IF(AG68&lt;AG$3,1,((AG$4-AG68)/AG$5))))))*100</f>
        <v>66.666666666666657</v>
      </c>
      <c r="AI68" s="70">
        <v>53</v>
      </c>
      <c r="AJ68" s="66">
        <f>(IF(AI68=-1,0,(IF(AI68&gt;AI$4,0,IF(AI68&lt;AI$3,1,((AI$4-AI68)/AI$5))))))*100</f>
        <v>84.782608695652172</v>
      </c>
      <c r="AK68" s="71">
        <v>180.24674758199501</v>
      </c>
      <c r="AL68" s="66">
        <f>(IF(AK68=-1,0,(IF(AK68&gt;AK$4,0,IF(AK68&lt;AK$3,1,((AK$4-AK68)/AK$5))))))*100</f>
        <v>97.7747315113334</v>
      </c>
      <c r="AM68" s="70">
        <v>5</v>
      </c>
      <c r="AN68" s="66">
        <f>+IF(AM68="No Practice",0,AM68/8)*100</f>
        <v>62.5</v>
      </c>
      <c r="AO68" s="74">
        <f>AVERAGE(AH68,AJ68,AL68,AN68)</f>
        <v>77.931001718413057</v>
      </c>
      <c r="AP68" s="68">
        <f>+AO68</f>
        <v>77.931001718413057</v>
      </c>
      <c r="AQ68" s="115">
        <f>+ROUND(AO68,1)</f>
        <v>77.900000000000006</v>
      </c>
      <c r="AR68" s="69">
        <f>RANK(AP68,AP$13:AP$224)</f>
        <v>77</v>
      </c>
      <c r="AS68" s="75">
        <v>9</v>
      </c>
      <c r="AT68" s="66">
        <f>(IF(AS68=-1,0,(IF(AS68&gt;AS$4,0,IF(AS68&lt;AS$3,1,((AS$4-AS68)/AS$5))))))*100</f>
        <v>33.333333333333329</v>
      </c>
      <c r="AU68" s="75">
        <v>76</v>
      </c>
      <c r="AV68" s="66">
        <f>(IF(AU68=-1,0,(IF(AU68&gt;AU$4,0,IF(AU68&lt;AU$3,1,((AU$4-AU68)/AU$5))))))*100</f>
        <v>64.114832535885171</v>
      </c>
      <c r="AW68" s="75">
        <v>1.0924067725361499</v>
      </c>
      <c r="AX68" s="68">
        <f>(IF(AW68=-1,0,(IF(AW68&gt;AW$4,0,IF(AW68&lt;AW$3,1,((AW$4-AW68)/AW$5))))))*100</f>
        <v>92.717288183092336</v>
      </c>
      <c r="AY68" s="75">
        <v>9</v>
      </c>
      <c r="AZ68" s="66">
        <f>+IF(AY68="No Practice",0,AY68/30)*100</f>
        <v>30</v>
      </c>
      <c r="BA68" s="76">
        <f>AVERAGE(AT68,AV68,AX68,AZ68)</f>
        <v>55.041363513077712</v>
      </c>
      <c r="BB68" s="68">
        <f>+BA68</f>
        <v>55.041363513077712</v>
      </c>
      <c r="BC68" s="115">
        <f>+ROUND(BA68,1)</f>
        <v>55</v>
      </c>
      <c r="BD68" s="69">
        <f>RANK(BB68,BB$13:BB$224)</f>
        <v>130</v>
      </c>
      <c r="BE68" s="73">
        <v>8</v>
      </c>
      <c r="BF68" s="73">
        <v>5</v>
      </c>
      <c r="BG68" s="77">
        <f>+SUM(BE68,BF68)</f>
        <v>13</v>
      </c>
      <c r="BH68" s="76">
        <f>(IF(BG68=-1,0,(IF(BG68&lt;BG$4,0,IF(BG68&gt;BG$3,1,((-BG$4+BG68)/BG$5))))))*100</f>
        <v>65</v>
      </c>
      <c r="BI68" s="119">
        <f>+BH68</f>
        <v>65</v>
      </c>
      <c r="BJ68" s="115">
        <f>ROUND(BH68,1)</f>
        <v>65</v>
      </c>
      <c r="BK68" s="69">
        <f>RANK(BI68,BI$13:BI$224)</f>
        <v>67</v>
      </c>
      <c r="BL68" s="73">
        <v>8</v>
      </c>
      <c r="BM68" s="68">
        <f>(IF(BL68=-1,0,(IF(BL68&lt;BL$4,0,IF(BL68&gt;BL$3,1,((-BL$4+BL68)/BL$5))))))*100</f>
        <v>80</v>
      </c>
      <c r="BN68" s="73">
        <v>3</v>
      </c>
      <c r="BO68" s="68">
        <f>(IF(BN68=-1,0,(IF(BN68&lt;BN$4,0,IF(BN68&gt;BN$3,1,((-BN$4+BN68)/BN$5))))))*100</f>
        <v>30</v>
      </c>
      <c r="BP68" s="73">
        <v>3</v>
      </c>
      <c r="BQ68" s="68">
        <f>(IF(BP68=-1,0,(IF(BP68&lt;BP$4,0,IF(BP68&gt;BP$3,1,((-BP$4+BP68)/BP$5))))))*100</f>
        <v>30</v>
      </c>
      <c r="BR68" s="73">
        <v>6</v>
      </c>
      <c r="BS68" s="78">
        <f>(IF(BR68=-1,0,(IF(BR68&lt;BR$4,0,IF(BR68&gt;BR$3,1,((-BR$4+BR68)/BR$5))))))*100</f>
        <v>100</v>
      </c>
      <c r="BT68" s="73">
        <v>6</v>
      </c>
      <c r="BU68" s="68">
        <f>(IF(BT68=-1,0,(IF(BT68&lt;BT$4,0,IF(BT68&gt;BT$3,1,((-BT$4+BT68)/BT$5))))))*100</f>
        <v>85.714285714285708</v>
      </c>
      <c r="BV68" s="73">
        <v>6</v>
      </c>
      <c r="BW68" s="66">
        <f>(IF(BV68=-1,0,(IF(BV68&lt;BV$4,0,IF(BV68&gt;BV$3,1,((-BV$4+BV68)/BV$5))))))*100</f>
        <v>85.714285714285708</v>
      </c>
      <c r="BX68" s="77">
        <f>+SUM(BN68,BL68,BP68,BR68,BT68,BV68)</f>
        <v>32</v>
      </c>
      <c r="BY68" s="80">
        <f>(IF(BX68=-1,0,(IF(BX68&lt;BX$4,0,IF(BX68&gt;BX$3,1,((-BX$4+BX68)/BX$5))))))*100</f>
        <v>64</v>
      </c>
      <c r="BZ68" s="78">
        <f>+BY68</f>
        <v>64</v>
      </c>
      <c r="CA68" s="115">
        <f>+ROUND(BY68,1)</f>
        <v>64</v>
      </c>
      <c r="CB68" s="72">
        <f>RANK(BZ68,BZ$13:BZ$224)</f>
        <v>57</v>
      </c>
      <c r="CC68" s="73">
        <v>27</v>
      </c>
      <c r="CD68" s="68">
        <f>(IF(CC68=-1,0,(IF(CC68&gt;CC$4,0,IF(CC68&lt;CC$3,1,((CC$4-CC68)/CC$5))))))*100</f>
        <v>60</v>
      </c>
      <c r="CE68" s="73">
        <v>370</v>
      </c>
      <c r="CF68" s="66">
        <f>(IF(CE68=-1,0,(IF(CE68&gt;CE$4,0,IF(CE68&lt;CE$3,1,((CE$4-CE68)/CE$5))))))*100</f>
        <v>50.386398763523957</v>
      </c>
      <c r="CG68" s="73">
        <v>44.3602371727983</v>
      </c>
      <c r="CH68" s="66">
        <f>(IF(CG68=-1,0,(IF(CG68&gt;CG$4,0,IF(CG68&lt;CG$3,1,((CG$4-CG68)/CG$5)^$CH$3)))))*100</f>
        <v>73.85195338550129</v>
      </c>
      <c r="CI68" s="73">
        <v>89</v>
      </c>
      <c r="CJ68" s="78">
        <f>IF(CI68="NO VAT","No VAT",(IF(CI68="NO REFUND",0,(IF(CI68&gt;CI$5,0,IF(CI68&lt;CI$3,1,((CI$5-CI68)/CI$5))))))*100)</f>
        <v>0</v>
      </c>
      <c r="CK68" s="73">
        <v>34.452380952380899</v>
      </c>
      <c r="CL68" s="68">
        <f>IF(CK68="NO VAT","No VAT",(IF(CK68="NO REFUND",0,(IF(CK68&gt;CK$4,0,IF(CK68&lt;CK$3,1,((CK$4-CK68)/CK$5))))))*100)</f>
        <v>39.667218238646917</v>
      </c>
      <c r="CM68" s="73">
        <v>24.5</v>
      </c>
      <c r="CN68" s="68">
        <f>IF(CM68="NO CIT","No CIT",IF(CM68&gt;CM$4,0,IF(CM68&lt;CM$3,1,((CM$4-CM68)/CM$5)))*100)</f>
        <v>57.798165137614674</v>
      </c>
      <c r="CO68" s="73">
        <v>16.714285714285701</v>
      </c>
      <c r="CP68" s="66">
        <f>IF(CO68="NO CIT","No CIT",IF(CO68&gt;CO$4,0,IF(CO68&lt;CO$3,1,((CO$5-CO68)/CO$5)))*100)</f>
        <v>47.767857142857181</v>
      </c>
      <c r="CQ68" s="157">
        <f>IF(OR(ISNUMBER(CJ68),ISNUMBER(CL68),ISNUMBER(CN68),ISNUMBER(CP68)),AVERAGE(CJ68,CL68,CN68,CP68),"")</f>
        <v>36.308310129779699</v>
      </c>
      <c r="CR68" s="128">
        <f>AVERAGE(CD68,CF68,CH68,CQ68)</f>
        <v>55.136665569701236</v>
      </c>
      <c r="CS68" s="78">
        <f>+CR68</f>
        <v>55.136665569701236</v>
      </c>
      <c r="CT68" s="115">
        <f>ROUND(CR68,1)</f>
        <v>55.1</v>
      </c>
      <c r="CU68" s="69">
        <f>RANK(CS68,CS$13:CS$224)</f>
        <v>156</v>
      </c>
      <c r="CV68" s="73">
        <v>48</v>
      </c>
      <c r="CW68" s="68">
        <f>(IF(CV68=-1,0,(IF(CV68&gt;CV$4,0,IF(CV68&lt;CV$3,1,((CV$4-CV68)/CV$5))))))*100</f>
        <v>70.440251572327043</v>
      </c>
      <c r="CX68" s="73">
        <v>88</v>
      </c>
      <c r="CY68" s="68">
        <f>(IF(CX68=-1,0,(IF(CX68&gt;CX$4,0,IF(CX68&lt;CX$3,1,((CX$4-CX68)/CX$5))))))*100</f>
        <v>48.520710059171599</v>
      </c>
      <c r="CZ68" s="73">
        <v>258</v>
      </c>
      <c r="DA68" s="68">
        <f>(IF(CZ68=-1,0,(IF(CZ68&gt;CZ$4,0,IF(CZ68&lt;CZ$3,1,((CZ$4-CZ68)/CZ$5))))))*100</f>
        <v>75.660377358490578</v>
      </c>
      <c r="DB68" s="73">
        <v>100</v>
      </c>
      <c r="DC68" s="68">
        <f>(IF(DB68=-1,0,(IF(DB68&gt;DB$4,0,IF(DB68&lt;DB$3,1,((DB$4-DB68)/DB$5))))))*100</f>
        <v>75</v>
      </c>
      <c r="DD68" s="73">
        <v>240</v>
      </c>
      <c r="DE68" s="68">
        <f>(IF(DD68=-1,0,(IF(DD68&gt;DD$4,0,IF(DD68&lt;DD$3,1,((DD$4-DD68)/DD$5))))))*100</f>
        <v>14.336917562724013</v>
      </c>
      <c r="DF68" s="73">
        <v>265</v>
      </c>
      <c r="DG68" s="68">
        <f>(IF(DF68=-1,0,(IF(DF68&gt;DF$4,0,IF(DF68&lt;DF$3,1,((DF$4-DF68)/DF$5))))))*100</f>
        <v>0</v>
      </c>
      <c r="DH68" s="73">
        <v>553.66666666666697</v>
      </c>
      <c r="DI68" s="68">
        <f>(IF(DH68=-1,0,(IF(DH68&gt;DH$4,0,IF(DH68&lt;DH$3,1,((DH$4-DH68)/DH$5))))))*100</f>
        <v>53.861111111111079</v>
      </c>
      <c r="DJ68" s="73">
        <v>1000</v>
      </c>
      <c r="DK68" s="66">
        <f>(IF(DJ68=-1,0,(IF(DJ68&gt;DJ$4,0,IF(DJ68&lt;DJ$3,1,((DJ$4-DJ68)/DJ$5))))))*100</f>
        <v>0</v>
      </c>
      <c r="DL68" s="78">
        <f>AVERAGE(CW68,CY68,DA68,DC68,DE68,DG68,DI68,DK68)</f>
        <v>42.22742095797804</v>
      </c>
      <c r="DM68" s="78">
        <f>+DL68</f>
        <v>42.22742095797804</v>
      </c>
      <c r="DN68" s="115">
        <f>ROUND(DL68,1)</f>
        <v>42.2</v>
      </c>
      <c r="DO68" s="69">
        <f>RANK(DM68,DM$13:DM$224)</f>
        <v>171</v>
      </c>
      <c r="DP68" s="67">
        <v>1010</v>
      </c>
      <c r="DQ68" s="66">
        <f>(IF(DP68=-1,0,(IF(DP68&gt;DP$4,0,IF(DP68&lt;DP$3,1,((DP$4-DP68)/DP$5))))))*100</f>
        <v>27.049180327868854</v>
      </c>
      <c r="DR68" s="67">
        <v>26.2</v>
      </c>
      <c r="DS68" s="66">
        <f>(IF(DR68=-1,0,(IF(DR68&gt;DR$4,0,IF(DR68&lt;DR$3,1,((DR$4-DR68)/DR$5))))))*100</f>
        <v>70.641169853768275</v>
      </c>
      <c r="DT68" s="67">
        <v>4</v>
      </c>
      <c r="DU68" s="66">
        <f>DT68/18*100</f>
        <v>22.222222222222221</v>
      </c>
      <c r="DV68" s="78">
        <f>AVERAGE(DU68,DQ68,DS68)</f>
        <v>39.970857467953117</v>
      </c>
      <c r="DW68" s="78">
        <f>+DV68</f>
        <v>39.970857467953117</v>
      </c>
      <c r="DX68" s="115">
        <f>ROUND(DV68,1)</f>
        <v>40</v>
      </c>
      <c r="DY68" s="69">
        <f>RANK(DW68,DW$13:DW$224)</f>
        <v>166</v>
      </c>
      <c r="DZ68" s="67">
        <v>23.313825341742302</v>
      </c>
      <c r="EA68" s="68">
        <f>(IF(DZ68=-1,0,(IF(DZ68&lt;DZ$4,0,IF(DZ68&gt;DZ$3,1,((-DZ$4+DZ68)/DZ$5))))))*100</f>
        <v>25.095613930831323</v>
      </c>
      <c r="EB68" s="67">
        <v>9.5</v>
      </c>
      <c r="EC68" s="66">
        <f>(IF(EB68=-1,0,(IF(EB68&lt;EB$4,0,IF(EB68&gt;EB$3,1,((-EB$4+EB68)/EB$5))))))*100</f>
        <v>59.375</v>
      </c>
      <c r="ED68" s="68">
        <f>AVERAGE(EA68,EC68)</f>
        <v>42.23530696541566</v>
      </c>
      <c r="EE68" s="78">
        <f>+ED68</f>
        <v>42.23530696541566</v>
      </c>
      <c r="EF68" s="115">
        <f>ROUND(ED68,1)</f>
        <v>42.2</v>
      </c>
      <c r="EG68" s="69">
        <f>RANK(EE68,EE$13:EE$224)</f>
        <v>104</v>
      </c>
      <c r="EH68" s="81"/>
      <c r="EI68" s="81"/>
      <c r="EJ68" s="81"/>
      <c r="EK68" s="83">
        <f>RANK(EN68,EN$13:EN$224)</f>
        <v>114</v>
      </c>
      <c r="EL68" s="134">
        <f>ROUND(EM68,1)</f>
        <v>60.1</v>
      </c>
      <c r="EM68" s="158">
        <f>AVERAGE(Q68,AC68,BA68,BH68,BY68,CR68,DL68,DV68,ED68,AO68)</f>
        <v>60.053636622923875</v>
      </c>
      <c r="EN68" s="139">
        <f>AVERAGE(Q68,AC68,BA68,BH68,BY68,CR68,DL68,DV68,ED68,AO68)</f>
        <v>60.053636622923875</v>
      </c>
      <c r="EO68" s="84"/>
      <c r="EP68" s="85"/>
      <c r="EQ68" s="46"/>
    </row>
    <row r="69" spans="1:147" ht="14.45" customHeight="1" x14ac:dyDescent="0.25">
      <c r="A69" s="64" t="s">
        <v>77</v>
      </c>
      <c r="B69" s="156" t="str">
        <f>INDEX('Economy Names'!$A$2:$H$213,'Economy Names'!L58,'Economy Names'!$K$1)</f>
        <v>El Salvador</v>
      </c>
      <c r="C69" s="65">
        <v>9</v>
      </c>
      <c r="D69" s="66">
        <f>(IF(C69=-1,0,(IF(C69&gt;C$4,0,IF(C69&lt;C$3,1,((C$4-C69)/C$5))))))*100</f>
        <v>52.941176470588239</v>
      </c>
      <c r="E69" s="65">
        <v>16.5</v>
      </c>
      <c r="F69" s="66">
        <f>(IF(E69=-1,0,(IF(E69&gt;E$4,0,IF(E69&lt;E$3,1,((E$4-E69)/E$5))))))*100</f>
        <v>83.91959798994975</v>
      </c>
      <c r="G69" s="67">
        <v>43.329928232309101</v>
      </c>
      <c r="H69" s="66">
        <f>(IF(G69=-1,0,(IF(G69&gt;G$4,0,IF(G69&lt;G$3,1,((G$4-G69)/G$5))))))*100</f>
        <v>78.33503588384545</v>
      </c>
      <c r="I69" s="65">
        <v>9</v>
      </c>
      <c r="J69" s="66">
        <f>(IF(I69=-1,0,(IF(I69&gt;I$4,0,IF(I69&lt;I$3,1,((I$4-I69)/I$5))))))*100</f>
        <v>52.941176470588239</v>
      </c>
      <c r="K69" s="65">
        <v>16.5</v>
      </c>
      <c r="L69" s="66">
        <f>(IF(K69=-1,0,(IF(K69&gt;K$4,0,IF(K69&lt;K$3,1,((K$4-K69)/K$5))))))*100</f>
        <v>83.91959798994975</v>
      </c>
      <c r="M69" s="67">
        <v>43.329928232309101</v>
      </c>
      <c r="N69" s="68">
        <f>(IF(M69=-1,0,(IF(M69&gt;M$4,0,IF(M69&lt;M$3,1,((M$4-M69)/M$5))))))*100</f>
        <v>78.33503588384545</v>
      </c>
      <c r="O69" s="67">
        <v>2.6098727472940002</v>
      </c>
      <c r="P69" s="66">
        <f>(IF(O69=-1,0,(IF(O69&gt;O$4,0,IF(O69&lt;O$3,1,((O$4-O69)/O$5))))))*100</f>
        <v>99.347531813176502</v>
      </c>
      <c r="Q69" s="68">
        <f>25%*P69+12.5%*D69+12.5%*F69+12.5%*H69+12.5%*J69+12.5%*L69+12.5%*N69</f>
        <v>78.635835539389973</v>
      </c>
      <c r="R69" s="78">
        <f>+Q69</f>
        <v>78.635835539389973</v>
      </c>
      <c r="S69" s="115">
        <f>+ROUND(Q69,1)</f>
        <v>78.599999999999994</v>
      </c>
      <c r="T69" s="69">
        <f>RANK(R69,R$13:R$224)</f>
        <v>148</v>
      </c>
      <c r="U69" s="70">
        <v>16</v>
      </c>
      <c r="V69" s="66">
        <f>(IF(U69=-1,0,(IF(U69&gt;U$4,0,IF(U69&lt;U$3,1,((U$4-U69)/U$5))))))*100</f>
        <v>56.000000000000007</v>
      </c>
      <c r="W69" s="70">
        <v>310</v>
      </c>
      <c r="X69" s="66">
        <f>(IF(W69=-1,0,(IF(W69&gt;W$4,0,IF(W69&lt;W$3,1,((W$4-W69)/W$5))))))*100</f>
        <v>18.155619596541786</v>
      </c>
      <c r="Y69" s="71">
        <v>6.2873254253087101</v>
      </c>
      <c r="Z69" s="68">
        <f>(IF(Y69=-1,0,(IF(Y69&gt;Y$4,0,IF(Y69&lt;Y$3,1,((Y$4-Y69)/Y$5))))))*100</f>
        <v>68.563372873456458</v>
      </c>
      <c r="AA69" s="70">
        <v>10</v>
      </c>
      <c r="AB69" s="66">
        <f>IF(AA69="No Practice", 0, AA69/15*100)</f>
        <v>66.666666666666657</v>
      </c>
      <c r="AC69" s="68">
        <f>AVERAGE(V69,X69,Z69,AB69)</f>
        <v>52.346414784166228</v>
      </c>
      <c r="AD69" s="68">
        <f>+AC69</f>
        <v>52.346414784166228</v>
      </c>
      <c r="AE69" s="115">
        <f>+ROUND(AC69,1)</f>
        <v>52.3</v>
      </c>
      <c r="AF69" s="72">
        <f>RANK(AD69,AD$13:AD$224)</f>
        <v>168</v>
      </c>
      <c r="AG69" s="70">
        <v>6</v>
      </c>
      <c r="AH69" s="66">
        <f>(IF(AG69=-1,0,(IF(AG69&gt;AG$4,0,IF(AG69&lt;AG$3,1,((AG$4-AG69)/AG$5))))))*100</f>
        <v>50</v>
      </c>
      <c r="AI69" s="70">
        <v>65</v>
      </c>
      <c r="AJ69" s="66">
        <f>(IF(AI69=-1,0,(IF(AI69&gt;AI$4,0,IF(AI69&lt;AI$3,1,((AI$4-AI69)/AI$5))))))*100</f>
        <v>79.565217391304344</v>
      </c>
      <c r="AK69" s="71">
        <v>517.90471389667096</v>
      </c>
      <c r="AL69" s="66">
        <f>(IF(AK69=-1,0,(IF(AK69&gt;AK$4,0,IF(AK69&lt;AK$3,1,((AK$4-AK69)/AK$5))))))*100</f>
        <v>93.606114643250976</v>
      </c>
      <c r="AM69" s="70">
        <v>6</v>
      </c>
      <c r="AN69" s="66">
        <f>+IF(AM69="No Practice",0,AM69/8)*100</f>
        <v>75</v>
      </c>
      <c r="AO69" s="74">
        <f>AVERAGE(AH69,AJ69,AL69,AN69)</f>
        <v>74.542833008638837</v>
      </c>
      <c r="AP69" s="68">
        <f>+AO69</f>
        <v>74.542833008638837</v>
      </c>
      <c r="AQ69" s="115">
        <f>+ROUND(AO69,1)</f>
        <v>74.5</v>
      </c>
      <c r="AR69" s="69">
        <f>RANK(AP69,AP$13:AP$224)</f>
        <v>87</v>
      </c>
      <c r="AS69" s="75">
        <v>6</v>
      </c>
      <c r="AT69" s="66">
        <f>(IF(AS69=-1,0,(IF(AS69&gt;AS$4,0,IF(AS69&lt;AS$3,1,((AS$4-AS69)/AS$5))))))*100</f>
        <v>58.333333333333336</v>
      </c>
      <c r="AU69" s="75">
        <v>31</v>
      </c>
      <c r="AV69" s="66">
        <f>(IF(AU69=-1,0,(IF(AU69&gt;AU$4,0,IF(AU69&lt;AU$3,1,((AU$4-AU69)/AU$5))))))*100</f>
        <v>85.645933014354071</v>
      </c>
      <c r="AW69" s="75">
        <v>3.8228870173425</v>
      </c>
      <c r="AX69" s="68">
        <f>(IF(AW69=-1,0,(IF(AW69&gt;AW$4,0,IF(AW69&lt;AW$3,1,((AW$4-AW69)/AW$5))))))*100</f>
        <v>74.514086551049999</v>
      </c>
      <c r="AY69" s="75">
        <v>14</v>
      </c>
      <c r="AZ69" s="66">
        <f>+IF(AY69="No Practice",0,AY69/30)*100</f>
        <v>46.666666666666664</v>
      </c>
      <c r="BA69" s="76">
        <f>AVERAGE(AT69,AV69,AX69,AZ69)</f>
        <v>66.290004891351018</v>
      </c>
      <c r="BB69" s="68">
        <f>+BA69</f>
        <v>66.290004891351018</v>
      </c>
      <c r="BC69" s="115">
        <f>+ROUND(BA69,1)</f>
        <v>66.3</v>
      </c>
      <c r="BD69" s="69">
        <f>RANK(BB69,BB$13:BB$224)</f>
        <v>79</v>
      </c>
      <c r="BE69" s="73">
        <v>7</v>
      </c>
      <c r="BF69" s="73">
        <v>9</v>
      </c>
      <c r="BG69" s="77">
        <f>+SUM(BE69,BF69)</f>
        <v>16</v>
      </c>
      <c r="BH69" s="76">
        <f>(IF(BG69=-1,0,(IF(BG69&lt;BG$4,0,IF(BG69&gt;BG$3,1,((-BG$4+BG69)/BG$5))))))*100</f>
        <v>80</v>
      </c>
      <c r="BI69" s="119">
        <f>+BH69</f>
        <v>80</v>
      </c>
      <c r="BJ69" s="115">
        <f>ROUND(BH69,1)</f>
        <v>80</v>
      </c>
      <c r="BK69" s="69">
        <f>RANK(BI69,BI$13:BI$224)</f>
        <v>25</v>
      </c>
      <c r="BL69" s="73">
        <v>3</v>
      </c>
      <c r="BM69" s="68">
        <f>(IF(BL69=-1,0,(IF(BL69&lt;BL$4,0,IF(BL69&gt;BL$3,1,((-BL$4+BL69)/BL$5))))))*100</f>
        <v>30</v>
      </c>
      <c r="BN69" s="73">
        <v>0</v>
      </c>
      <c r="BO69" s="68">
        <f>(IF(BN69=-1,0,(IF(BN69&lt;BN$4,0,IF(BN69&gt;BN$3,1,((-BN$4+BN69)/BN$5))))))*100</f>
        <v>0</v>
      </c>
      <c r="BP69" s="73">
        <v>7</v>
      </c>
      <c r="BQ69" s="68">
        <f>(IF(BP69=-1,0,(IF(BP69&lt;BP$4,0,IF(BP69&gt;BP$3,1,((-BP$4+BP69)/BP$5))))))*100</f>
        <v>70</v>
      </c>
      <c r="BR69" s="73">
        <v>4</v>
      </c>
      <c r="BS69" s="78">
        <f>(IF(BR69=-1,0,(IF(BR69&lt;BR$4,0,IF(BR69&gt;BR$3,1,((-BR$4+BR69)/BR$5))))))*100</f>
        <v>66.666666666666657</v>
      </c>
      <c r="BT69" s="73">
        <v>1</v>
      </c>
      <c r="BU69" s="68">
        <f>(IF(BT69=-1,0,(IF(BT69&lt;BT$4,0,IF(BT69&gt;BT$3,1,((-BT$4+BT69)/BT$5))))))*100</f>
        <v>14.285714285714285</v>
      </c>
      <c r="BV69" s="73">
        <v>3</v>
      </c>
      <c r="BW69" s="66">
        <f>(IF(BV69=-1,0,(IF(BV69&lt;BV$4,0,IF(BV69&gt;BV$3,1,((-BV$4+BV69)/BV$5))))))*100</f>
        <v>42.857142857142854</v>
      </c>
      <c r="BX69" s="77">
        <f>+SUM(BN69,BL69,BP69,BR69,BT69,BV69)</f>
        <v>18</v>
      </c>
      <c r="BY69" s="80">
        <f>(IF(BX69=-1,0,(IF(BX69&lt;BX$4,0,IF(BX69&gt;BX$3,1,((-BX$4+BX69)/BX$5))))))*100</f>
        <v>36</v>
      </c>
      <c r="BZ69" s="78">
        <f>+BY69</f>
        <v>36</v>
      </c>
      <c r="CA69" s="115">
        <f>+ROUND(BY69,1)</f>
        <v>36</v>
      </c>
      <c r="CB69" s="72">
        <f>RANK(BZ69,BZ$13:BZ$224)</f>
        <v>140</v>
      </c>
      <c r="CC69" s="73">
        <v>7</v>
      </c>
      <c r="CD69" s="68">
        <f>(IF(CC69=-1,0,(IF(CC69&gt;CC$4,0,IF(CC69&lt;CC$3,1,((CC$4-CC69)/CC$5))))))*100</f>
        <v>93.333333333333329</v>
      </c>
      <c r="CE69" s="73">
        <v>168</v>
      </c>
      <c r="CF69" s="66">
        <f>(IF(CE69=-1,0,(IF(CE69&gt;CE$4,0,IF(CE69&lt;CE$3,1,((CE$4-CE69)/CE$5))))))*100</f>
        <v>81.607418856259656</v>
      </c>
      <c r="CG69" s="73">
        <v>36.350387132281298</v>
      </c>
      <c r="CH69" s="66">
        <f>(IF(CG69=-1,0,(IF(CG69&gt;CG$4,0,IF(CG69&lt;CG$3,1,((CG$4-CG69)/CG$5)^$CH$3)))))*100</f>
        <v>85.566673817655143</v>
      </c>
      <c r="CI69" s="73" t="s">
        <v>1975</v>
      </c>
      <c r="CJ69" s="78">
        <f>IF(CI69="NO VAT","No VAT",(IF(CI69="NO REFUND",0,(IF(CI69&gt;CI$5,0,IF(CI69&lt;CI$3,1,((CI$5-CI69)/CI$5))))))*100)</f>
        <v>0</v>
      </c>
      <c r="CK69" s="73" t="s">
        <v>1975</v>
      </c>
      <c r="CL69" s="68">
        <f>IF(CK69="NO VAT","No VAT",(IF(CK69="NO REFUND",0,(IF(CK69&gt;CK$4,0,IF(CK69&lt;CK$3,1,((CK$4-CK69)/CK$5))))))*100)</f>
        <v>0</v>
      </c>
      <c r="CM69" s="73">
        <v>2.5</v>
      </c>
      <c r="CN69" s="68">
        <f>IF(CM69="NO CIT","No CIT",IF(CM69&gt;CM$4,0,IF(CM69&lt;CM$3,1,((CM$4-CM69)/CM$5)))*100)</f>
        <v>98.165137614678898</v>
      </c>
      <c r="CO69" s="73">
        <v>0</v>
      </c>
      <c r="CP69" s="66">
        <f>IF(CO69="NO CIT","No CIT",IF(CO69&gt;CO$4,0,IF(CO69&lt;CO$3,1,((CO$5-CO69)/CO$5)))*100)</f>
        <v>100</v>
      </c>
      <c r="CQ69" s="157">
        <f>IF(OR(ISNUMBER(CJ69),ISNUMBER(CL69),ISNUMBER(CN69),ISNUMBER(CP69)),AVERAGE(CJ69,CL69,CN69,CP69),"")</f>
        <v>49.541284403669721</v>
      </c>
      <c r="CR69" s="128">
        <f>AVERAGE(CD69,CF69,CH69,CQ69)</f>
        <v>77.512177602729452</v>
      </c>
      <c r="CS69" s="78">
        <f>+CR69</f>
        <v>77.512177602729452</v>
      </c>
      <c r="CT69" s="115">
        <f>ROUND(CR69,1)</f>
        <v>77.5</v>
      </c>
      <c r="CU69" s="69">
        <f>RANK(CS69,CS$13:CS$224)</f>
        <v>70</v>
      </c>
      <c r="CV69" s="73">
        <v>24</v>
      </c>
      <c r="CW69" s="68">
        <f>(IF(CV69=-1,0,(IF(CV69&gt;CV$4,0,IF(CV69&lt;CV$3,1,((CV$4-CV69)/CV$5))))))*100</f>
        <v>85.534591194968556</v>
      </c>
      <c r="CX69" s="73">
        <v>9.3333333333333304</v>
      </c>
      <c r="CY69" s="68">
        <f>(IF(CX69=-1,0,(IF(CX69&gt;CX$4,0,IF(CX69&lt;CX$3,1,((CX$4-CX69)/CX$5))))))*100</f>
        <v>95.069033530571986</v>
      </c>
      <c r="CZ69" s="73">
        <v>128.333333333333</v>
      </c>
      <c r="DA69" s="68">
        <f>(IF(CZ69=-1,0,(IF(CZ69&gt;CZ$4,0,IF(CZ69&lt;CZ$3,1,((CZ$4-CZ69)/CZ$5))))))*100</f>
        <v>87.893081761006314</v>
      </c>
      <c r="DB69" s="73">
        <v>50</v>
      </c>
      <c r="DC69" s="68">
        <f>(IF(DB69=-1,0,(IF(DB69&gt;DB$4,0,IF(DB69&lt;DB$3,1,((DB$4-DB69)/DB$5))))))*100</f>
        <v>87.5</v>
      </c>
      <c r="DD69" s="73">
        <v>36</v>
      </c>
      <c r="DE69" s="68">
        <f>(IF(DD69=-1,0,(IF(DD69&gt;DD$4,0,IF(DD69&lt;DD$3,1,((DD$4-DD69)/DD$5))))))*100</f>
        <v>87.45519713261649</v>
      </c>
      <c r="DF69" s="73">
        <v>13.3333333333333</v>
      </c>
      <c r="DG69" s="68">
        <f>(IF(DF69=-1,0,(IF(DF69&gt;DF$4,0,IF(DF69&lt;DF$3,1,((DF$4-DF69)/DF$5))))))*100</f>
        <v>94.839609483960956</v>
      </c>
      <c r="DH69" s="73">
        <v>128.333333333333</v>
      </c>
      <c r="DI69" s="68">
        <f>(IF(DH69=-1,0,(IF(DH69&gt;DH$4,0,IF(DH69&lt;DH$3,1,((DH$4-DH69)/DH$5))))))*100</f>
        <v>89.305555555555586</v>
      </c>
      <c r="DJ69" s="73">
        <v>66.6666666666667</v>
      </c>
      <c r="DK69" s="66">
        <f>(IF(DJ69=-1,0,(IF(DJ69&gt;DJ$4,0,IF(DJ69&lt;DJ$3,1,((DJ$4-DJ69)/DJ$5))))))*100</f>
        <v>90.476190476190467</v>
      </c>
      <c r="DL69" s="78">
        <f>AVERAGE(CW69,CY69,DA69,DC69,DE69,DG69,DI69,DK69)</f>
        <v>89.759157391858793</v>
      </c>
      <c r="DM69" s="78">
        <f>+DL69</f>
        <v>89.759157391858793</v>
      </c>
      <c r="DN69" s="115">
        <f>ROUND(DL69,1)</f>
        <v>89.8</v>
      </c>
      <c r="DO69" s="69">
        <f>RANK(DM69,DM$13:DM$224)</f>
        <v>46</v>
      </c>
      <c r="DP69" s="67">
        <v>816</v>
      </c>
      <c r="DQ69" s="66">
        <f>(IF(DP69=-1,0,(IF(DP69&gt;DP$4,0,IF(DP69&lt;DP$3,1,((DP$4-DP69)/DP$5))))))*100</f>
        <v>42.950819672131146</v>
      </c>
      <c r="DR69" s="67">
        <v>28.4</v>
      </c>
      <c r="DS69" s="66">
        <f>(IF(DR69=-1,0,(IF(DR69&gt;DR$4,0,IF(DR69&lt;DR$3,1,((DR$4-DR69)/DR$5))))))*100</f>
        <v>68.166479190101242</v>
      </c>
      <c r="DT69" s="67">
        <v>8</v>
      </c>
      <c r="DU69" s="66">
        <f>DT69/18*100</f>
        <v>44.444444444444443</v>
      </c>
      <c r="DV69" s="78">
        <f>AVERAGE(DU69,DQ69,DS69)</f>
        <v>51.853914435558941</v>
      </c>
      <c r="DW69" s="78">
        <f>+DV69</f>
        <v>51.853914435558941</v>
      </c>
      <c r="DX69" s="115">
        <f>ROUND(DV69,1)</f>
        <v>51.9</v>
      </c>
      <c r="DY69" s="69">
        <f>RANK(DW69,DW$13:DW$224)</f>
        <v>126</v>
      </c>
      <c r="DZ69" s="67">
        <v>32.439563266323503</v>
      </c>
      <c r="EA69" s="68">
        <f>(IF(DZ69=-1,0,(IF(DZ69&lt;DZ$4,0,IF(DZ69&gt;DZ$3,1,((-DZ$4+DZ69)/DZ$5))))))*100</f>
        <v>34.918797918539831</v>
      </c>
      <c r="EB69" s="67">
        <v>9</v>
      </c>
      <c r="EC69" s="66">
        <f>(IF(EB69=-1,0,(IF(EB69&lt;EB$4,0,IF(EB69&gt;EB$3,1,((-EB$4+EB69)/EB$5))))))*100</f>
        <v>56.25</v>
      </c>
      <c r="ED69" s="68">
        <f>AVERAGE(EA69,EC69)</f>
        <v>45.584398959269919</v>
      </c>
      <c r="EE69" s="78">
        <f>+ED69</f>
        <v>45.584398959269919</v>
      </c>
      <c r="EF69" s="115">
        <f>ROUND(ED69,1)</f>
        <v>45.6</v>
      </c>
      <c r="EG69" s="69">
        <f>RANK(EE69,EE$13:EE$224)</f>
        <v>92</v>
      </c>
      <c r="EH69" s="81"/>
      <c r="EI69" s="81"/>
      <c r="EJ69" s="81"/>
      <c r="EK69" s="83">
        <f>RANK(EN69,EN$13:EN$224)</f>
        <v>91</v>
      </c>
      <c r="EL69" s="134">
        <f>ROUND(EM69,1)</f>
        <v>65.3</v>
      </c>
      <c r="EM69" s="158">
        <f>AVERAGE(Q69,AC69,BA69,BH69,BY69,CR69,DL69,DV69,ED69,AO69)</f>
        <v>65.252473661296321</v>
      </c>
      <c r="EN69" s="139">
        <f>AVERAGE(Q69,AC69,BA69,BH69,BY69,CR69,DL69,DV69,ED69,AO69)</f>
        <v>65.252473661296321</v>
      </c>
      <c r="EO69" s="84"/>
      <c r="EP69" s="85"/>
      <c r="EQ69" s="46"/>
    </row>
    <row r="70" spans="1:147" ht="14.45" customHeight="1" x14ac:dyDescent="0.25">
      <c r="A70" s="64" t="s">
        <v>78</v>
      </c>
      <c r="B70" s="156" t="str">
        <f>INDEX('Economy Names'!$A$2:$H$213,'Economy Names'!L59,'Economy Names'!$K$1)</f>
        <v>Equatorial Guinea</v>
      </c>
      <c r="C70" s="65">
        <v>16</v>
      </c>
      <c r="D70" s="66">
        <f>(IF(C70=-1,0,(IF(C70&gt;C$4,0,IF(C70&lt;C$3,1,((C$4-C70)/C$5))))))*100</f>
        <v>11.76470588235294</v>
      </c>
      <c r="E70" s="65">
        <v>33</v>
      </c>
      <c r="F70" s="66">
        <f>(IF(E70=-1,0,(IF(E70&gt;E$4,0,IF(E70&lt;E$3,1,((E$4-E70)/E$5))))))*100</f>
        <v>67.336683417085425</v>
      </c>
      <c r="G70" s="67">
        <v>59.076499559154001</v>
      </c>
      <c r="H70" s="66">
        <f>(IF(G70=-1,0,(IF(G70&gt;G$4,0,IF(G70&lt;G$3,1,((G$4-G70)/G$5))))))*100</f>
        <v>70.461750220422999</v>
      </c>
      <c r="I70" s="65">
        <v>16</v>
      </c>
      <c r="J70" s="66">
        <f>(IF(I70=-1,0,(IF(I70&gt;I$4,0,IF(I70&lt;I$3,1,((I$4-I70)/I$5))))))*100</f>
        <v>11.76470588235294</v>
      </c>
      <c r="K70" s="65">
        <v>33</v>
      </c>
      <c r="L70" s="66">
        <f>(IF(K70=-1,0,(IF(K70&gt;K$4,0,IF(K70&lt;K$3,1,((K$4-K70)/K$5))))))*100</f>
        <v>67.336683417085425</v>
      </c>
      <c r="M70" s="67">
        <v>59.076499559154001</v>
      </c>
      <c r="N70" s="68">
        <f>(IF(M70=-1,0,(IF(M70&gt;M$4,0,IF(M70&lt;M$3,1,((M$4-M70)/M$5))))))*100</f>
        <v>70.461750220422999</v>
      </c>
      <c r="O70" s="67">
        <v>22.829717977547499</v>
      </c>
      <c r="P70" s="66">
        <f>(IF(O70=-1,0,(IF(O70&gt;O$4,0,IF(O70&lt;O$3,1,((O$4-O70)/O$5))))))*100</f>
        <v>94.292570505613128</v>
      </c>
      <c r="Q70" s="68">
        <f>25%*P70+12.5%*D70+12.5%*F70+12.5%*H70+12.5%*J70+12.5%*L70+12.5%*N70</f>
        <v>60.96392750636862</v>
      </c>
      <c r="R70" s="78">
        <f>+Q70</f>
        <v>60.96392750636862</v>
      </c>
      <c r="S70" s="115">
        <f>+ROUND(Q70,1)</f>
        <v>61</v>
      </c>
      <c r="T70" s="69">
        <f>RANK(R70,R$13:R$224)</f>
        <v>183</v>
      </c>
      <c r="U70" s="70">
        <v>13</v>
      </c>
      <c r="V70" s="66">
        <f>(IF(U70=-1,0,(IF(U70&gt;U$4,0,IF(U70&lt;U$3,1,((U$4-U70)/U$5))))))*100</f>
        <v>68</v>
      </c>
      <c r="W70" s="70">
        <v>144</v>
      </c>
      <c r="X70" s="66">
        <f>(IF(W70=-1,0,(IF(W70&gt;W$4,0,IF(W70&lt;W$3,1,((W$4-W70)/W$5))))))*100</f>
        <v>65.994236311239192</v>
      </c>
      <c r="Y70" s="71">
        <v>4.12738982631471</v>
      </c>
      <c r="Z70" s="68">
        <f>(IF(Y70=-1,0,(IF(Y70&gt;Y$4,0,IF(Y70&lt;Y$3,1,((Y$4-Y70)/Y$5))))))*100</f>
        <v>79.363050868426456</v>
      </c>
      <c r="AA70" s="70">
        <v>1</v>
      </c>
      <c r="AB70" s="66">
        <f>IF(AA70="No Practice", 0, AA70/15*100)</f>
        <v>6.666666666666667</v>
      </c>
      <c r="AC70" s="68">
        <f>AVERAGE(V70,X70,Z70,AB70)</f>
        <v>55.00598846158308</v>
      </c>
      <c r="AD70" s="68">
        <f>+AC70</f>
        <v>55.00598846158308</v>
      </c>
      <c r="AE70" s="115">
        <f>+ROUND(AC70,1)</f>
        <v>55</v>
      </c>
      <c r="AF70" s="72">
        <f>RANK(AD70,AD$13:AD$224)</f>
        <v>162</v>
      </c>
      <c r="AG70" s="70">
        <v>5</v>
      </c>
      <c r="AH70" s="66">
        <f>(IF(AG70=-1,0,(IF(AG70&gt;AG$4,0,IF(AG70&lt;AG$3,1,((AG$4-AG70)/AG$5))))))*100</f>
        <v>66.666666666666657</v>
      </c>
      <c r="AI70" s="70">
        <v>106</v>
      </c>
      <c r="AJ70" s="66">
        <f>(IF(AI70=-1,0,(IF(AI70&gt;AI$4,0,IF(AI70&lt;AI$3,1,((AI$4-AI70)/AI$5))))))*100</f>
        <v>61.739130434782609</v>
      </c>
      <c r="AK70" s="71">
        <v>891.97991110075895</v>
      </c>
      <c r="AL70" s="66">
        <f>(IF(AK70=-1,0,(IF(AK70&gt;AK$4,0,IF(AK70&lt;AK$3,1,((AK$4-AK70)/AK$5))))))*100</f>
        <v>88.987902332089391</v>
      </c>
      <c r="AM70" s="70">
        <v>0</v>
      </c>
      <c r="AN70" s="66">
        <f>+IF(AM70="No Practice",0,AM70/8)*100</f>
        <v>0</v>
      </c>
      <c r="AO70" s="74">
        <f>AVERAGE(AH70,AJ70,AL70,AN70)</f>
        <v>54.348424858384661</v>
      </c>
      <c r="AP70" s="68">
        <f>+AO70</f>
        <v>54.348424858384661</v>
      </c>
      <c r="AQ70" s="115">
        <f>+ROUND(AO70,1)</f>
        <v>54.3</v>
      </c>
      <c r="AR70" s="69">
        <f>RANK(AP70,AP$13:AP$224)</f>
        <v>155</v>
      </c>
      <c r="AS70" s="75">
        <v>6</v>
      </c>
      <c r="AT70" s="66">
        <f>(IF(AS70=-1,0,(IF(AS70&gt;AS$4,0,IF(AS70&lt;AS$3,1,((AS$4-AS70)/AS$5))))))*100</f>
        <v>58.333333333333336</v>
      </c>
      <c r="AU70" s="75">
        <v>23</v>
      </c>
      <c r="AV70" s="66">
        <f>(IF(AU70=-1,0,(IF(AU70&gt;AU$4,0,IF(AU70&lt;AU$3,1,((AU$4-AU70)/AU$5))))))*100</f>
        <v>89.473684210526315</v>
      </c>
      <c r="AW70" s="75">
        <v>12.502282971797801</v>
      </c>
      <c r="AX70" s="68">
        <f>(IF(AW70=-1,0,(IF(AW70&gt;AW$4,0,IF(AW70&lt;AW$3,1,((AW$4-AW70)/AW$5))))))*100</f>
        <v>16.651446854681328</v>
      </c>
      <c r="AY70" s="75">
        <v>4</v>
      </c>
      <c r="AZ70" s="66">
        <f>+IF(AY70="No Practice",0,AY70/30)*100</f>
        <v>13.333333333333334</v>
      </c>
      <c r="BA70" s="76">
        <f>AVERAGE(AT70,AV70,AX70,AZ70)</f>
        <v>44.447949432968578</v>
      </c>
      <c r="BB70" s="68">
        <f>+BA70</f>
        <v>44.447949432968578</v>
      </c>
      <c r="BC70" s="115">
        <f>+ROUND(BA70,1)</f>
        <v>44.4</v>
      </c>
      <c r="BD70" s="69">
        <f>RANK(BB70,BB$13:BB$224)</f>
        <v>163</v>
      </c>
      <c r="BE70" s="73">
        <v>2</v>
      </c>
      <c r="BF70" s="73">
        <v>6</v>
      </c>
      <c r="BG70" s="77">
        <f>+SUM(BE70,BF70)</f>
        <v>8</v>
      </c>
      <c r="BH70" s="76">
        <f>(IF(BG70=-1,0,(IF(BG70&lt;BG$4,0,IF(BG70&gt;BG$3,1,((-BG$4+BG70)/BG$5))))))*100</f>
        <v>40</v>
      </c>
      <c r="BI70" s="119">
        <f>+BH70</f>
        <v>40</v>
      </c>
      <c r="BJ70" s="115">
        <f>ROUND(BH70,1)</f>
        <v>40</v>
      </c>
      <c r="BK70" s="69">
        <f>RANK(BI70,BI$13:BI$224)</f>
        <v>132</v>
      </c>
      <c r="BL70" s="73">
        <v>7</v>
      </c>
      <c r="BM70" s="68">
        <f>(IF(BL70=-1,0,(IF(BL70&lt;BL$4,0,IF(BL70&gt;BL$3,1,((-BL$4+BL70)/BL$5))))))*100</f>
        <v>70</v>
      </c>
      <c r="BN70" s="73">
        <v>1</v>
      </c>
      <c r="BO70" s="68">
        <f>(IF(BN70=-1,0,(IF(BN70&lt;BN$4,0,IF(BN70&gt;BN$3,1,((-BN$4+BN70)/BN$5))))))*100</f>
        <v>10</v>
      </c>
      <c r="BP70" s="73">
        <v>5</v>
      </c>
      <c r="BQ70" s="68">
        <f>(IF(BP70=-1,0,(IF(BP70&lt;BP$4,0,IF(BP70&gt;BP$3,1,((-BP$4+BP70)/BP$5))))))*100</f>
        <v>50</v>
      </c>
      <c r="BR70" s="73">
        <v>0</v>
      </c>
      <c r="BS70" s="78">
        <f>(IF(BR70=-1,0,(IF(BR70&lt;BR$4,0,IF(BR70&gt;BR$3,1,((-BR$4+BR70)/BR$5))))))*100</f>
        <v>0</v>
      </c>
      <c r="BT70" s="73">
        <v>0</v>
      </c>
      <c r="BU70" s="68">
        <f>(IF(BT70=-1,0,(IF(BT70&lt;BT$4,0,IF(BT70&gt;BT$3,1,((-BT$4+BT70)/BT$5))))))*100</f>
        <v>0</v>
      </c>
      <c r="BV70" s="73">
        <v>0</v>
      </c>
      <c r="BW70" s="66">
        <f>(IF(BV70=-1,0,(IF(BV70&lt;BV$4,0,IF(BV70&gt;BV$3,1,((-BV$4+BV70)/BV$5))))))*100</f>
        <v>0</v>
      </c>
      <c r="BX70" s="77">
        <f>+SUM(BN70,BL70,BP70,BR70,BT70,BV70)</f>
        <v>13</v>
      </c>
      <c r="BY70" s="80">
        <f>(IF(BX70=-1,0,(IF(BX70&lt;BX$4,0,IF(BX70&gt;BX$3,1,((-BX$4+BX70)/BX$5))))))*100</f>
        <v>26</v>
      </c>
      <c r="BZ70" s="78">
        <f>+BY70</f>
        <v>26</v>
      </c>
      <c r="CA70" s="115">
        <f>+ROUND(BY70,1)</f>
        <v>26</v>
      </c>
      <c r="CB70" s="72">
        <f>RANK(BZ70,BZ$13:BZ$224)</f>
        <v>162</v>
      </c>
      <c r="CC70" s="73">
        <v>46</v>
      </c>
      <c r="CD70" s="68">
        <f>(IF(CC70=-1,0,(IF(CC70&gt;CC$4,0,IF(CC70&lt;CC$3,1,((CC$4-CC70)/CC$5))))))*100</f>
        <v>28.333333333333332</v>
      </c>
      <c r="CE70" s="73">
        <v>492</v>
      </c>
      <c r="CF70" s="66">
        <f>(IF(CE70=-1,0,(IF(CE70&gt;CE$4,0,IF(CE70&lt;CE$3,1,((CE$4-CE70)/CE$5))))))*100</f>
        <v>31.530139103554866</v>
      </c>
      <c r="CG70" s="73">
        <v>79.403401887894901</v>
      </c>
      <c r="CH70" s="66">
        <f>(IF(CG70=-1,0,(IF(CG70&gt;CG$4,0,IF(CG70&lt;CG$3,1,((CG$4-CG70)/CG$5)^$CH$3)))))*100</f>
        <v>13.176691451037136</v>
      </c>
      <c r="CI70" s="73" t="s">
        <v>1976</v>
      </c>
      <c r="CJ70" s="78" t="str">
        <f>IF(CI70="NO VAT","No VAT",(IF(CI70="NO REFUND",0,(IF(CI70&gt;CI$5,0,IF(CI70&lt;CI$3,1,((CI$5-CI70)/CI$5))))))*100)</f>
        <v>No VAT</v>
      </c>
      <c r="CK70" s="73" t="s">
        <v>1976</v>
      </c>
      <c r="CL70" s="68" t="str">
        <f>IF(CK70="NO VAT","No VAT",(IF(CK70="NO REFUND",0,(IF(CK70&gt;CK$4,0,IF(CK70&lt;CK$3,1,((CK$4-CK70)/CK$5))))))*100)</f>
        <v>No VAT</v>
      </c>
      <c r="CM70" s="73">
        <v>9</v>
      </c>
      <c r="CN70" s="68">
        <f>IF(CM70="NO CIT","No CIT",IF(CM70&gt;CM$4,0,IF(CM70&lt;CM$3,1,((CM$4-CM70)/CM$5)))*100)</f>
        <v>86.238532110091754</v>
      </c>
      <c r="CO70" s="73">
        <v>0</v>
      </c>
      <c r="CP70" s="66">
        <f>IF(CO70="NO CIT","No CIT",IF(CO70&gt;CO$4,0,IF(CO70&lt;CO$3,1,((CO$5-CO70)/CO$5)))*100)</f>
        <v>100</v>
      </c>
      <c r="CQ70" s="157">
        <f>IF(OR(ISNUMBER(CJ70),ISNUMBER(CL70),ISNUMBER(CN70),ISNUMBER(CP70)),AVERAGE(CJ70,CL70,CN70,CP70),"")</f>
        <v>93.11926605504587</v>
      </c>
      <c r="CR70" s="128">
        <f>AVERAGE(CD70,CF70,CH70,CQ70)</f>
        <v>41.5398574857428</v>
      </c>
      <c r="CS70" s="78">
        <f>+CR70</f>
        <v>41.5398574857428</v>
      </c>
      <c r="CT70" s="115">
        <f>ROUND(CR70,1)</f>
        <v>41.5</v>
      </c>
      <c r="CU70" s="69">
        <f>RANK(CS70,CS$13:CS$224)</f>
        <v>179</v>
      </c>
      <c r="CV70" s="73">
        <v>132</v>
      </c>
      <c r="CW70" s="68">
        <f>(IF(CV70=-1,0,(IF(CV70&gt;CV$4,0,IF(CV70&lt;CV$3,1,((CV$4-CV70)/CV$5))))))*100</f>
        <v>17.610062893081761</v>
      </c>
      <c r="CX70" s="73">
        <v>154</v>
      </c>
      <c r="CY70" s="68">
        <f>(IF(CX70=-1,0,(IF(CX70&gt;CX$4,0,IF(CX70&lt;CX$3,1,((CX$4-CX70)/CX$5))))))*100</f>
        <v>9.4674556213017755</v>
      </c>
      <c r="CZ70" s="73">
        <v>760</v>
      </c>
      <c r="DA70" s="68">
        <f>(IF(CZ70=-1,0,(IF(CZ70&gt;CZ$4,0,IF(CZ70&lt;CZ$3,1,((CZ$4-CZ70)/CZ$5))))))*100</f>
        <v>28.30188679245283</v>
      </c>
      <c r="DB70" s="73">
        <v>85</v>
      </c>
      <c r="DC70" s="68">
        <f>(IF(DB70=-1,0,(IF(DB70&gt;DB$4,0,IF(DB70&lt;DB$3,1,((DB$4-DB70)/DB$5))))))*100</f>
        <v>78.75</v>
      </c>
      <c r="DD70" s="73">
        <v>240</v>
      </c>
      <c r="DE70" s="68">
        <f>(IF(DD70=-1,0,(IF(DD70&gt;DD$4,0,IF(DD70&lt;DD$3,1,((DD$4-DD70)/DD$5))))))*100</f>
        <v>14.336917562724013</v>
      </c>
      <c r="DF70" s="73">
        <v>240</v>
      </c>
      <c r="DG70" s="68">
        <f>(IF(DF70=-1,0,(IF(DF70&gt;DF$4,0,IF(DF70&lt;DF$3,1,((DF$4-DF70)/DF$5))))))*100</f>
        <v>0</v>
      </c>
      <c r="DH70" s="73">
        <v>985</v>
      </c>
      <c r="DI70" s="68">
        <f>(IF(DH70=-1,0,(IF(DH70&gt;DH$4,0,IF(DH70&lt;DH$3,1,((DH$4-DH70)/DH$5))))))*100</f>
        <v>17.916666666666668</v>
      </c>
      <c r="DJ70" s="73">
        <v>70</v>
      </c>
      <c r="DK70" s="66">
        <f>(IF(DJ70=-1,0,(IF(DJ70&gt;DJ$4,0,IF(DJ70&lt;DJ$3,1,((DJ$4-DJ70)/DJ$5))))))*100</f>
        <v>90</v>
      </c>
      <c r="DL70" s="78">
        <f>AVERAGE(CW70,CY70,DA70,DC70,DE70,DG70,DI70,DK70)</f>
        <v>32.047873692028375</v>
      </c>
      <c r="DM70" s="78">
        <f>+DL70</f>
        <v>32.047873692028375</v>
      </c>
      <c r="DN70" s="115">
        <f>ROUND(DL70,1)</f>
        <v>32</v>
      </c>
      <c r="DO70" s="69">
        <f>RANK(DM70,DM$13:DM$224)</f>
        <v>175</v>
      </c>
      <c r="DP70" s="67">
        <v>475</v>
      </c>
      <c r="DQ70" s="66">
        <f>(IF(DP70=-1,0,(IF(DP70&gt;DP$4,0,IF(DP70&lt;DP$3,1,((DP$4-DP70)/DP$5))))))*100</f>
        <v>70.901639344262293</v>
      </c>
      <c r="DR70" s="67">
        <v>19.5</v>
      </c>
      <c r="DS70" s="66">
        <f>(IF(DR70=-1,0,(IF(DR70&gt;DR$4,0,IF(DR70&lt;DR$3,1,((DR$4-DR70)/DR$5))))))*100</f>
        <v>78.177727784026999</v>
      </c>
      <c r="DT70" s="67">
        <v>3.5</v>
      </c>
      <c r="DU70" s="66">
        <f>DT70/18*100</f>
        <v>19.444444444444446</v>
      </c>
      <c r="DV70" s="78">
        <f>AVERAGE(DU70,DQ70,DS70)</f>
        <v>56.174603857577914</v>
      </c>
      <c r="DW70" s="78">
        <f>+DV70</f>
        <v>56.174603857577914</v>
      </c>
      <c r="DX70" s="115">
        <f>ROUND(DV70,1)</f>
        <v>56.2</v>
      </c>
      <c r="DY70" s="69">
        <f>RANK(DW70,DW$13:DW$224)</f>
        <v>105</v>
      </c>
      <c r="DZ70" s="67">
        <v>0</v>
      </c>
      <c r="EA70" s="68">
        <f>(IF(DZ70=-1,0,(IF(DZ70&lt;DZ$4,0,IF(DZ70&gt;DZ$3,1,((-DZ$4+DZ70)/DZ$5))))))*100</f>
        <v>0</v>
      </c>
      <c r="EB70" s="67">
        <v>0</v>
      </c>
      <c r="EC70" s="66">
        <f>(IF(EB70=-1,0,(IF(EB70&lt;EB$4,0,IF(EB70&gt;EB$3,1,((-EB$4+EB70)/EB$5))))))*100</f>
        <v>0</v>
      </c>
      <c r="ED70" s="68">
        <f>AVERAGE(EA70,EC70)</f>
        <v>0</v>
      </c>
      <c r="EE70" s="78">
        <f>+ED70</f>
        <v>0</v>
      </c>
      <c r="EF70" s="115">
        <f>ROUND(ED70,1)</f>
        <v>0</v>
      </c>
      <c r="EG70" s="69">
        <f>RANK(EE70,EE$13:EE$224)</f>
        <v>168</v>
      </c>
      <c r="EH70" s="81"/>
      <c r="EI70" s="81"/>
      <c r="EJ70" s="81"/>
      <c r="EK70" s="83">
        <f>RANK(EN70,EN$13:EN$224)</f>
        <v>178</v>
      </c>
      <c r="EL70" s="134">
        <f>ROUND(EM70,1)</f>
        <v>41.1</v>
      </c>
      <c r="EM70" s="158">
        <f>AVERAGE(Q70,AC70,BA70,BH70,BY70,CR70,DL70,DV70,ED70,AO70)</f>
        <v>41.052862529465401</v>
      </c>
      <c r="EN70" s="139">
        <f>AVERAGE(Q70,AC70,BA70,BH70,BY70,CR70,DL70,DV70,ED70,AO70)</f>
        <v>41.052862529465401</v>
      </c>
      <c r="EO70" s="84"/>
      <c r="EP70" s="85"/>
      <c r="EQ70" s="46"/>
    </row>
    <row r="71" spans="1:147" ht="14.45" customHeight="1" x14ac:dyDescent="0.25">
      <c r="A71" s="64" t="s">
        <v>79</v>
      </c>
      <c r="B71" s="156" t="str">
        <f>INDEX('Economy Names'!$A$2:$H$213,'Economy Names'!L60,'Economy Names'!$K$1)</f>
        <v>Eritrea</v>
      </c>
      <c r="C71" s="65">
        <v>13</v>
      </c>
      <c r="D71" s="66">
        <f>(IF(C71=-1,0,(IF(C71&gt;C$4,0,IF(C71&lt;C$3,1,((C$4-C71)/C$5))))))*100</f>
        <v>29.411764705882355</v>
      </c>
      <c r="E71" s="65">
        <v>84</v>
      </c>
      <c r="F71" s="66">
        <f>(IF(E71=-1,0,(IF(E71&gt;E$4,0,IF(E71&lt;E$3,1,((E$4-E71)/E$5))))))*100</f>
        <v>16.08040201005025</v>
      </c>
      <c r="G71" s="67">
        <v>21.3017615667219</v>
      </c>
      <c r="H71" s="66">
        <f>(IF(G71=-1,0,(IF(G71&gt;G$4,0,IF(G71&lt;G$3,1,((G$4-G71)/G$5))))))*100</f>
        <v>89.349119216639053</v>
      </c>
      <c r="I71" s="65">
        <v>13</v>
      </c>
      <c r="J71" s="66">
        <f>(IF(I71=-1,0,(IF(I71&gt;I$4,0,IF(I71&lt;I$3,1,((I$4-I71)/I$5))))))*100</f>
        <v>29.411764705882355</v>
      </c>
      <c r="K71" s="65">
        <v>84</v>
      </c>
      <c r="L71" s="66">
        <f>(IF(K71=-1,0,(IF(K71&gt;K$4,0,IF(K71&lt;K$3,1,((K$4-K71)/K$5))))))*100</f>
        <v>16.08040201005025</v>
      </c>
      <c r="M71" s="67">
        <v>21.3017615667219</v>
      </c>
      <c r="N71" s="68">
        <f>(IF(M71=-1,0,(IF(M71&gt;M$4,0,IF(M71&lt;M$3,1,((M$4-M71)/M$5))))))*100</f>
        <v>89.349119216639053</v>
      </c>
      <c r="O71" s="67">
        <v>93.560091210127894</v>
      </c>
      <c r="P71" s="66">
        <f>(IF(O71=-1,0,(IF(O71&gt;O$4,0,IF(O71&lt;O$3,1,((O$4-O71)/O$5))))))*100</f>
        <v>76.609977197468027</v>
      </c>
      <c r="Q71" s="68">
        <f>25%*P71+12.5%*D71+12.5%*F71+12.5%*H71+12.5%*J71+12.5%*L71+12.5%*N71</f>
        <v>52.862815782509919</v>
      </c>
      <c r="R71" s="78">
        <f>+Q71</f>
        <v>52.862815782509919</v>
      </c>
      <c r="S71" s="115">
        <f>+ROUND(Q71,1)</f>
        <v>52.9</v>
      </c>
      <c r="T71" s="69">
        <f>RANK(R71,R$13:R$224)</f>
        <v>185</v>
      </c>
      <c r="U71" s="70" t="s">
        <v>1974</v>
      </c>
      <c r="V71" s="66">
        <f>(IF(U71=-1,0,(IF(U71&gt;U$4,0,IF(U71&lt;U$3,1,((U$4-U71)/U$5))))))*100</f>
        <v>0</v>
      </c>
      <c r="W71" s="71" t="s">
        <v>1974</v>
      </c>
      <c r="X71" s="66">
        <f>(IF(W71=-1,0,(IF(W71&gt;W$4,0,IF(W71&lt;W$3,1,((W$4-W71)/W$5))))))*100</f>
        <v>0</v>
      </c>
      <c r="Y71" s="71" t="s">
        <v>1974</v>
      </c>
      <c r="Z71" s="68">
        <f>(IF(Y71=-1,0,(IF(Y71&gt;Y$4,0,IF(Y71&lt;Y$3,1,((Y$4-Y71)/Y$5))))))*100</f>
        <v>0</v>
      </c>
      <c r="AA71" s="71" t="s">
        <v>1974</v>
      </c>
      <c r="AB71" s="66">
        <f>IF(AA71="No Practice", 0, AA71/15*100)</f>
        <v>0</v>
      </c>
      <c r="AC71" s="68">
        <f>AVERAGE(V71,X71,Z71,AB71)</f>
        <v>0</v>
      </c>
      <c r="AD71" s="68">
        <f>+AC71</f>
        <v>0</v>
      </c>
      <c r="AE71" s="115">
        <f>+ROUND(AC71,1)</f>
        <v>0</v>
      </c>
      <c r="AF71" s="72">
        <f>RANK(AD71,AD$13:AD$224)</f>
        <v>186</v>
      </c>
      <c r="AG71" s="70" t="s">
        <v>1974</v>
      </c>
      <c r="AH71" s="66">
        <f>(IF(AG71=-1,0,(IF(AG71&gt;AG$4,0,IF(AG71&lt;AG$3,1,((AG$4-AG71)/AG$5))))))*100</f>
        <v>0</v>
      </c>
      <c r="AI71" s="70" t="s">
        <v>1974</v>
      </c>
      <c r="AJ71" s="66">
        <f>(IF(AI71=-1,0,(IF(AI71&gt;AI$4,0,IF(AI71&lt;AI$3,1,((AI$4-AI71)/AI$5))))))*100</f>
        <v>0</v>
      </c>
      <c r="AK71" s="71" t="s">
        <v>1974</v>
      </c>
      <c r="AL71" s="66">
        <f>(IF(AK71=-1,0,(IF(AK71&gt;AK$4,0,IF(AK71&lt;AK$3,1,((AK$4-AK71)/AK$5))))))*100</f>
        <v>0</v>
      </c>
      <c r="AM71" s="70" t="s">
        <v>1974</v>
      </c>
      <c r="AN71" s="66">
        <f>+IF(AM71="No Practice",0,AM71/8)*100</f>
        <v>0</v>
      </c>
      <c r="AO71" s="74">
        <f>AVERAGE(AH71,AJ71,AL71,AN71)</f>
        <v>0</v>
      </c>
      <c r="AP71" s="68">
        <f>+AO71</f>
        <v>0</v>
      </c>
      <c r="AQ71" s="115">
        <f>+ROUND(AO71,1)</f>
        <v>0</v>
      </c>
      <c r="AR71" s="69">
        <f>RANK(AP71,AP$13:AP$224)</f>
        <v>187</v>
      </c>
      <c r="AS71" s="75">
        <v>11</v>
      </c>
      <c r="AT71" s="66">
        <f>(IF(AS71=-1,0,(IF(AS71&gt;AS$4,0,IF(AS71&lt;AS$3,1,((AS$4-AS71)/AS$5))))))*100</f>
        <v>16.666666666666664</v>
      </c>
      <c r="AU71" s="75">
        <v>78</v>
      </c>
      <c r="AV71" s="66">
        <f>(IF(AU71=-1,0,(IF(AU71&gt;AU$4,0,IF(AU71&lt;AU$3,1,((AU$4-AU71)/AU$5))))))*100</f>
        <v>63.157894736842103</v>
      </c>
      <c r="AW71" s="75">
        <v>9.0374240364840404</v>
      </c>
      <c r="AX71" s="68">
        <f>(IF(AW71=-1,0,(IF(AW71&gt;AW$4,0,IF(AW71&lt;AW$3,1,((AW$4-AW71)/AW$5))))))*100</f>
        <v>39.750506423439731</v>
      </c>
      <c r="AY71" s="75">
        <v>6.5</v>
      </c>
      <c r="AZ71" s="66">
        <f>+IF(AY71="No Practice",0,AY71/30)*100</f>
        <v>21.666666666666668</v>
      </c>
      <c r="BA71" s="76">
        <f>AVERAGE(AT71,AV71,AX71,AZ71)</f>
        <v>35.310433623403789</v>
      </c>
      <c r="BB71" s="68">
        <f>+BA71</f>
        <v>35.310433623403789</v>
      </c>
      <c r="BC71" s="115">
        <f>+ROUND(BA71,1)</f>
        <v>35.299999999999997</v>
      </c>
      <c r="BD71" s="69">
        <f>RANK(BB71,BB$13:BB$224)</f>
        <v>178</v>
      </c>
      <c r="BE71" s="73">
        <v>0</v>
      </c>
      <c r="BF71" s="73">
        <v>0</v>
      </c>
      <c r="BG71" s="77">
        <f>+SUM(BE71,BF71)</f>
        <v>0</v>
      </c>
      <c r="BH71" s="76">
        <f>(IF(BG71=-1,0,(IF(BG71&lt;BG$4,0,IF(BG71&gt;BG$3,1,((-BG$4+BG71)/BG$5))))))*100</f>
        <v>0</v>
      </c>
      <c r="BI71" s="119">
        <f>+BH71</f>
        <v>0</v>
      </c>
      <c r="BJ71" s="115">
        <f>ROUND(BH71,1)</f>
        <v>0</v>
      </c>
      <c r="BK71" s="69">
        <f>RANK(BI71,BI$13:BI$224)</f>
        <v>186</v>
      </c>
      <c r="BL71" s="73">
        <v>3</v>
      </c>
      <c r="BM71" s="68">
        <f>(IF(BL71=-1,0,(IF(BL71&lt;BL$4,0,IF(BL71&gt;BL$3,1,((-BL$4+BL71)/BL$5))))))*100</f>
        <v>30</v>
      </c>
      <c r="BN71" s="73">
        <v>0</v>
      </c>
      <c r="BO71" s="68">
        <f>(IF(BN71=-1,0,(IF(BN71&lt;BN$4,0,IF(BN71&gt;BN$3,1,((-BN$4+BN71)/BN$5))))))*100</f>
        <v>0</v>
      </c>
      <c r="BP71" s="73">
        <v>5</v>
      </c>
      <c r="BQ71" s="68">
        <f>(IF(BP71=-1,0,(IF(BP71&lt;BP$4,0,IF(BP71&gt;BP$3,1,((-BP$4+BP71)/BP$5))))))*100</f>
        <v>50</v>
      </c>
      <c r="BR71" s="73">
        <v>0</v>
      </c>
      <c r="BS71" s="78">
        <f>(IF(BR71=-1,0,(IF(BR71&lt;BR$4,0,IF(BR71&gt;BR$3,1,((-BR$4+BR71)/BR$5))))))*100</f>
        <v>0</v>
      </c>
      <c r="BT71" s="73">
        <v>0</v>
      </c>
      <c r="BU71" s="68">
        <f>(IF(BT71=-1,0,(IF(BT71&lt;BT$4,0,IF(BT71&gt;BT$3,1,((-BT$4+BT71)/BT$5))))))*100</f>
        <v>0</v>
      </c>
      <c r="BV71" s="73">
        <v>0</v>
      </c>
      <c r="BW71" s="66">
        <f>(IF(BV71=-1,0,(IF(BV71&lt;BV$4,0,IF(BV71&gt;BV$3,1,((-BV$4+BV71)/BV$5))))))*100</f>
        <v>0</v>
      </c>
      <c r="BX71" s="77">
        <f>+SUM(BN71,BL71,BP71,BR71,BT71,BV71)</f>
        <v>8</v>
      </c>
      <c r="BY71" s="80">
        <f>(IF(BX71=-1,0,(IF(BX71&lt;BX$4,0,IF(BX71&gt;BX$3,1,((-BX$4+BX71)/BX$5))))))*100</f>
        <v>16</v>
      </c>
      <c r="BZ71" s="78">
        <f>+BY71</f>
        <v>16</v>
      </c>
      <c r="CA71" s="115">
        <f>+ROUND(BY71,1)</f>
        <v>16</v>
      </c>
      <c r="CB71" s="72">
        <f>RANK(BZ71,BZ$13:BZ$224)</f>
        <v>185</v>
      </c>
      <c r="CC71" s="73">
        <v>30</v>
      </c>
      <c r="CD71" s="68">
        <f>(IF(CC71=-1,0,(IF(CC71&gt;CC$4,0,IF(CC71&lt;CC$3,1,((CC$4-CC71)/CC$5))))))*100</f>
        <v>55.000000000000007</v>
      </c>
      <c r="CE71" s="73">
        <v>216</v>
      </c>
      <c r="CF71" s="66">
        <f>(IF(CE71=-1,0,(IF(CE71&gt;CE$4,0,IF(CE71&lt;CE$3,1,((CE$4-CE71)/CE$5))))))*100</f>
        <v>74.188562596599695</v>
      </c>
      <c r="CG71" s="73">
        <v>83.749219857489706</v>
      </c>
      <c r="CH71" s="66">
        <f>(IF(CG71=-1,0,(IF(CG71&gt;CG$4,0,IF(CG71&lt;CG$3,1,((CG$4-CG71)/CG$5)^$CH$3)))))*100</f>
        <v>1.286150126819058</v>
      </c>
      <c r="CI71" s="73" t="s">
        <v>1976</v>
      </c>
      <c r="CJ71" s="78" t="str">
        <f>IF(CI71="NO VAT","No VAT",(IF(CI71="NO REFUND",0,(IF(CI71&gt;CI$5,0,IF(CI71&lt;CI$3,1,((CI$5-CI71)/CI$5))))))*100)</f>
        <v>No VAT</v>
      </c>
      <c r="CK71" s="73" t="s">
        <v>1976</v>
      </c>
      <c r="CL71" s="68" t="str">
        <f>IF(CK71="NO VAT","No VAT",(IF(CK71="NO REFUND",0,(IF(CK71&gt;CK$4,0,IF(CK71&lt;CK$3,1,((CK$4-CK71)/CK$5))))))*100)</f>
        <v>No VAT</v>
      </c>
      <c r="CM71" s="73">
        <v>9</v>
      </c>
      <c r="CN71" s="68">
        <f>IF(CM71="NO CIT","No CIT",IF(CM71&gt;CM$4,0,IF(CM71&lt;CM$3,1,((CM$4-CM71)/CM$5)))*100)</f>
        <v>86.238532110091754</v>
      </c>
      <c r="CO71" s="73">
        <v>0</v>
      </c>
      <c r="CP71" s="66">
        <f>IF(CO71="NO CIT","No CIT",IF(CO71&gt;CO$4,0,IF(CO71&lt;CO$3,1,((CO$5-CO71)/CO$5)))*100)</f>
        <v>100</v>
      </c>
      <c r="CQ71" s="157">
        <f>IF(OR(ISNUMBER(CJ71),ISNUMBER(CL71),ISNUMBER(CN71),ISNUMBER(CP71)),AVERAGE(CJ71,CL71,CN71,CP71),"")</f>
        <v>93.11926605504587</v>
      </c>
      <c r="CR71" s="128">
        <f>AVERAGE(CD71,CF71,CH71,CQ71)</f>
        <v>55.898494694616154</v>
      </c>
      <c r="CS71" s="78">
        <f>+CR71</f>
        <v>55.898494694616154</v>
      </c>
      <c r="CT71" s="115">
        <f>ROUND(CR71,1)</f>
        <v>55.9</v>
      </c>
      <c r="CU71" s="69">
        <f>RANK(CS71,CS$13:CS$224)</f>
        <v>153</v>
      </c>
      <c r="CV71" s="73" t="s">
        <v>1974</v>
      </c>
      <c r="CW71" s="68">
        <f>(IF(CV71=-1,0,(IF(CV71&gt;CV$4,0,IF(CV71&lt;CV$3,1,((CV$4-CV71)/CV$5))))))*100</f>
        <v>0</v>
      </c>
      <c r="CX71" s="73" t="s">
        <v>1974</v>
      </c>
      <c r="CY71" s="68">
        <f>(IF(CX71=-1,0,(IF(CX71&gt;CX$4,0,IF(CX71&lt;CX$3,1,((CX$4-CX71)/CX$5))))))*100</f>
        <v>0</v>
      </c>
      <c r="CZ71" s="73" t="s">
        <v>1974</v>
      </c>
      <c r="DA71" s="68">
        <f>(IF(CZ71=-1,0,(IF(CZ71&gt;CZ$4,0,IF(CZ71&lt;CZ$3,1,((CZ$4-CZ71)/CZ$5))))))*100</f>
        <v>0</v>
      </c>
      <c r="DB71" s="73" t="s">
        <v>1974</v>
      </c>
      <c r="DC71" s="68">
        <f>(IF(DB71=-1,0,(IF(DB71&gt;DB$4,0,IF(DB71&lt;DB$3,1,((DB$4-DB71)/DB$5))))))*100</f>
        <v>0</v>
      </c>
      <c r="DD71" s="73" t="s">
        <v>1974</v>
      </c>
      <c r="DE71" s="68">
        <f>(IF(DD71=-1,0,(IF(DD71&gt;DD$4,0,IF(DD71&lt;DD$3,1,((DD$4-DD71)/DD$5))))))*100</f>
        <v>0</v>
      </c>
      <c r="DF71" s="73" t="s">
        <v>1974</v>
      </c>
      <c r="DG71" s="68">
        <f>(IF(DF71=-1,0,(IF(DF71&gt;DF$4,0,IF(DF71&lt;DF$3,1,((DF$4-DF71)/DF$5))))))*100</f>
        <v>0</v>
      </c>
      <c r="DH71" s="73" t="s">
        <v>1974</v>
      </c>
      <c r="DI71" s="68">
        <f>(IF(DH71=-1,0,(IF(DH71&gt;DH$4,0,IF(DH71&lt;DH$3,1,((DH$4-DH71)/DH$5))))))*100</f>
        <v>0</v>
      </c>
      <c r="DJ71" s="73" t="s">
        <v>1974</v>
      </c>
      <c r="DK71" s="66">
        <f>(IF(DJ71=-1,0,(IF(DJ71&gt;DJ$4,0,IF(DJ71&lt;DJ$3,1,((DJ$4-DJ71)/DJ$5))))))*100</f>
        <v>0</v>
      </c>
      <c r="DL71" s="78">
        <f>AVERAGE(CW71,CY71,DA71,DC71,DE71,DG71,DI71,DK71)</f>
        <v>0</v>
      </c>
      <c r="DM71" s="78">
        <f>+DL71</f>
        <v>0</v>
      </c>
      <c r="DN71" s="115">
        <f>ROUND(DL71,1)</f>
        <v>0</v>
      </c>
      <c r="DO71" s="69">
        <f>RANK(DM71,DM$13:DM$224)</f>
        <v>188</v>
      </c>
      <c r="DP71" s="67">
        <v>490</v>
      </c>
      <c r="DQ71" s="66">
        <f>(IF(DP71=-1,0,(IF(DP71&gt;DP$4,0,IF(DP71&lt;DP$3,1,((DP$4-DP71)/DP$5))))))*100</f>
        <v>69.672131147540981</v>
      </c>
      <c r="DR71" s="67">
        <v>16.600000000000001</v>
      </c>
      <c r="DS71" s="66">
        <f>(IF(DR71=-1,0,(IF(DR71&gt;DR$4,0,IF(DR71&lt;DR$3,1,((DR$4-DR71)/DR$5))))))*100</f>
        <v>81.439820022497187</v>
      </c>
      <c r="DT71" s="67">
        <v>3</v>
      </c>
      <c r="DU71" s="66">
        <f>DT71/18*100</f>
        <v>16.666666666666664</v>
      </c>
      <c r="DV71" s="78">
        <f>AVERAGE(DU71,DQ71,DS71)</f>
        <v>55.926205945568277</v>
      </c>
      <c r="DW71" s="78">
        <f>+DV71</f>
        <v>55.926205945568277</v>
      </c>
      <c r="DX71" s="115">
        <f>ROUND(DV71,1)</f>
        <v>55.9</v>
      </c>
      <c r="DY71" s="69">
        <f>RANK(DW71,DW$13:DW$224)</f>
        <v>107</v>
      </c>
      <c r="DZ71" s="67">
        <v>0</v>
      </c>
      <c r="EA71" s="68">
        <f>(IF(DZ71=-1,0,(IF(DZ71&lt;DZ$4,0,IF(DZ71&gt;DZ$3,1,((-DZ$4+DZ71)/DZ$5))))))*100</f>
        <v>0</v>
      </c>
      <c r="EB71" s="67">
        <v>0</v>
      </c>
      <c r="EC71" s="66">
        <f>(IF(EB71=-1,0,(IF(EB71&lt;EB$4,0,IF(EB71&gt;EB$3,1,((-EB$4+EB71)/EB$5))))))*100</f>
        <v>0</v>
      </c>
      <c r="ED71" s="68">
        <f>AVERAGE(EA71,EC71)</f>
        <v>0</v>
      </c>
      <c r="EE71" s="78">
        <f>+ED71</f>
        <v>0</v>
      </c>
      <c r="EF71" s="115">
        <f>ROUND(ED71,1)</f>
        <v>0</v>
      </c>
      <c r="EG71" s="69">
        <f>RANK(EE71,EE$13:EE$224)</f>
        <v>168</v>
      </c>
      <c r="EH71" s="81"/>
      <c r="EI71" s="81"/>
      <c r="EJ71" s="81"/>
      <c r="EK71" s="83">
        <f>RANK(EN71,EN$13:EN$224)</f>
        <v>189</v>
      </c>
      <c r="EL71" s="134">
        <f>ROUND(EM71,1)</f>
        <v>21.6</v>
      </c>
      <c r="EM71" s="158">
        <f>AVERAGE(Q71,AC71,BA71,BH71,BY71,CR71,DL71,DV71,ED71,AO71)</f>
        <v>21.599795004609813</v>
      </c>
      <c r="EN71" s="139">
        <f>AVERAGE(Q71,AC71,BA71,BH71,BY71,CR71,DL71,DV71,ED71,AO71)</f>
        <v>21.599795004609813</v>
      </c>
      <c r="EO71" s="84"/>
      <c r="EP71" s="85"/>
      <c r="EQ71" s="46"/>
    </row>
    <row r="72" spans="1:147" ht="14.45" customHeight="1" x14ac:dyDescent="0.25">
      <c r="A72" s="64" t="s">
        <v>80</v>
      </c>
      <c r="B72" s="156" t="str">
        <f>INDEX('Economy Names'!$A$2:$H$213,'Economy Names'!L61,'Economy Names'!$K$1)</f>
        <v>Estonia</v>
      </c>
      <c r="C72" s="65">
        <v>3</v>
      </c>
      <c r="D72" s="66">
        <f>(IF(C72=-1,0,(IF(C72&gt;C$4,0,IF(C72&lt;C$3,1,((C$4-C72)/C$5))))))*100</f>
        <v>88.235294117647058</v>
      </c>
      <c r="E72" s="65">
        <v>3.5</v>
      </c>
      <c r="F72" s="66">
        <f>(IF(E72=-1,0,(IF(E72&gt;E$4,0,IF(E72&lt;E$3,1,((E$4-E72)/E$5))))))*100</f>
        <v>96.984924623115575</v>
      </c>
      <c r="G72" s="67">
        <v>0.99767330530283005</v>
      </c>
      <c r="H72" s="66">
        <f>(IF(G72=-1,0,(IF(G72&gt;G$4,0,IF(G72&lt;G$3,1,((G$4-G72)/G$5))))))*100</f>
        <v>99.50116334734858</v>
      </c>
      <c r="I72" s="65">
        <v>3</v>
      </c>
      <c r="J72" s="66">
        <f>(IF(I72=-1,0,(IF(I72&gt;I$4,0,IF(I72&lt;I$3,1,((I$4-I72)/I$5))))))*100</f>
        <v>88.235294117647058</v>
      </c>
      <c r="K72" s="65">
        <v>3.5</v>
      </c>
      <c r="L72" s="66">
        <f>(IF(K72=-1,0,(IF(K72&gt;K$4,0,IF(K72&lt;K$3,1,((K$4-K72)/K$5))))))*100</f>
        <v>96.984924623115575</v>
      </c>
      <c r="M72" s="67">
        <v>0.99767330530283005</v>
      </c>
      <c r="N72" s="68">
        <f>(IF(M72=-1,0,(IF(M72&gt;M$4,0,IF(M72&lt;M$3,1,((M$4-M72)/M$5))))))*100</f>
        <v>99.50116334734858</v>
      </c>
      <c r="O72" s="67">
        <v>13.1272803329319</v>
      </c>
      <c r="P72" s="66">
        <f>(IF(O72=-1,0,(IF(O72&gt;O$4,0,IF(O72&lt;O$3,1,((O$4-O72)/O$5))))))*100</f>
        <v>96.718179916767028</v>
      </c>
      <c r="Q72" s="68">
        <f>25%*P72+12.5%*D72+12.5%*F72+12.5%*H72+12.5%*J72+12.5%*L72+12.5%*N72</f>
        <v>95.359890501219553</v>
      </c>
      <c r="R72" s="78">
        <f>+Q72</f>
        <v>95.359890501219553</v>
      </c>
      <c r="S72" s="115">
        <f>+ROUND(Q72,1)</f>
        <v>95.4</v>
      </c>
      <c r="T72" s="69">
        <f>RANK(R72,R$13:R$224)</f>
        <v>14</v>
      </c>
      <c r="U72" s="70">
        <v>10</v>
      </c>
      <c r="V72" s="66">
        <f>(IF(U72=-1,0,(IF(U72&gt;U$4,0,IF(U72&lt;U$3,1,((U$4-U72)/U$5))))))*100</f>
        <v>80</v>
      </c>
      <c r="W72" s="70">
        <v>103</v>
      </c>
      <c r="X72" s="66">
        <f>(IF(W72=-1,0,(IF(W72&gt;W$4,0,IF(W72&lt;W$3,1,((W$4-W72)/W$5))))))*100</f>
        <v>77.809798270893367</v>
      </c>
      <c r="Y72" s="71">
        <v>0.18693304932449001</v>
      </c>
      <c r="Z72" s="68">
        <f>(IF(Y72=-1,0,(IF(Y72&gt;Y$4,0,IF(Y72&lt;Y$3,1,((Y$4-Y72)/Y$5))))))*100</f>
        <v>99.065334753377542</v>
      </c>
      <c r="AA72" s="70">
        <v>11</v>
      </c>
      <c r="AB72" s="66">
        <f>IF(AA72="No Practice", 0, AA72/15*100)</f>
        <v>73.333333333333329</v>
      </c>
      <c r="AC72" s="68">
        <f>AVERAGE(V72,X72,Z72,AB72)</f>
        <v>82.552116589401052</v>
      </c>
      <c r="AD72" s="68">
        <f>+AC72</f>
        <v>82.552116589401052</v>
      </c>
      <c r="AE72" s="115">
        <f>+ROUND(AC72,1)</f>
        <v>82.6</v>
      </c>
      <c r="AF72" s="72">
        <f>RANK(AD72,AD$13:AD$224)</f>
        <v>19</v>
      </c>
      <c r="AG72" s="70">
        <v>5</v>
      </c>
      <c r="AH72" s="66">
        <f>(IF(AG72=-1,0,(IF(AG72&gt;AG$4,0,IF(AG72&lt;AG$3,1,((AG$4-AG72)/AG$5))))))*100</f>
        <v>66.666666666666657</v>
      </c>
      <c r="AI72" s="70">
        <v>91</v>
      </c>
      <c r="AJ72" s="66">
        <f>(IF(AI72=-1,0,(IF(AI72&gt;AI$4,0,IF(AI72&lt;AI$3,1,((AI$4-AI72)/AI$5))))))*100</f>
        <v>68.260869565217391</v>
      </c>
      <c r="AK72" s="71">
        <v>138.67658943709301</v>
      </c>
      <c r="AL72" s="66">
        <f>(IF(AK72=-1,0,(IF(AK72&gt;AK$4,0,IF(AK72&lt;AK$3,1,((AK$4-AK72)/AK$5))))))*100</f>
        <v>98.287943340282808</v>
      </c>
      <c r="AM72" s="70">
        <v>8</v>
      </c>
      <c r="AN72" s="66">
        <f>+IF(AM72="No Practice",0,AM72/8)*100</f>
        <v>100</v>
      </c>
      <c r="AO72" s="74">
        <f>AVERAGE(AH72,AJ72,AL72,AN72)</f>
        <v>83.303869893041721</v>
      </c>
      <c r="AP72" s="68">
        <f>+AO72</f>
        <v>83.303869893041721</v>
      </c>
      <c r="AQ72" s="115">
        <f>+ROUND(AO72,1)</f>
        <v>83.3</v>
      </c>
      <c r="AR72" s="69">
        <f>RANK(AP72,AP$13:AP$224)</f>
        <v>53</v>
      </c>
      <c r="AS72" s="75">
        <v>3</v>
      </c>
      <c r="AT72" s="66">
        <f>(IF(AS72=-1,0,(IF(AS72&gt;AS$4,0,IF(AS72&lt;AS$3,1,((AS$4-AS72)/AS$5))))))*100</f>
        <v>83.333333333333343</v>
      </c>
      <c r="AU72" s="75">
        <v>17.5</v>
      </c>
      <c r="AV72" s="66">
        <f>(IF(AU72=-1,0,(IF(AU72&gt;AU$4,0,IF(AU72&lt;AU$3,1,((AU$4-AU72)/AU$5))))))*100</f>
        <v>92.10526315789474</v>
      </c>
      <c r="AW72" s="75">
        <v>0.45341731288190001</v>
      </c>
      <c r="AX72" s="68">
        <f>(IF(AW72=-1,0,(IF(AW72&gt;AW$4,0,IF(AW72&lt;AW$3,1,((AW$4-AW72)/AW$5))))))*100</f>
        <v>96.977217914120672</v>
      </c>
      <c r="AY72" s="75">
        <v>27.5</v>
      </c>
      <c r="AZ72" s="66">
        <f>+IF(AY72="No Practice",0,AY72/30)*100</f>
        <v>91.666666666666657</v>
      </c>
      <c r="BA72" s="76">
        <f>AVERAGE(AT72,AV72,AX72,AZ72)</f>
        <v>91.020620268003853</v>
      </c>
      <c r="BB72" s="68">
        <f>+BA72</f>
        <v>91.020620268003853</v>
      </c>
      <c r="BC72" s="115">
        <f>+ROUND(BA72,1)</f>
        <v>91</v>
      </c>
      <c r="BD72" s="69">
        <f>RANK(BB72,BB$13:BB$224)</f>
        <v>6</v>
      </c>
      <c r="BE72" s="73">
        <v>7</v>
      </c>
      <c r="BF72" s="73">
        <v>7</v>
      </c>
      <c r="BG72" s="77">
        <f>+SUM(BE72,BF72)</f>
        <v>14</v>
      </c>
      <c r="BH72" s="76">
        <f>(IF(BG72=-1,0,(IF(BG72&lt;BG$4,0,IF(BG72&gt;BG$3,1,((-BG$4+BG72)/BG$5))))))*100</f>
        <v>70</v>
      </c>
      <c r="BI72" s="119">
        <f>+BH72</f>
        <v>70</v>
      </c>
      <c r="BJ72" s="115">
        <f>ROUND(BH72,1)</f>
        <v>70</v>
      </c>
      <c r="BK72" s="69">
        <f>RANK(BI72,BI$13:BI$224)</f>
        <v>48</v>
      </c>
      <c r="BL72" s="73">
        <v>8</v>
      </c>
      <c r="BM72" s="68">
        <f>(IF(BL72=-1,0,(IF(BL72&lt;BL$4,0,IF(BL72&gt;BL$3,1,((-BL$4+BL72)/BL$5))))))*100</f>
        <v>80</v>
      </c>
      <c r="BN72" s="73">
        <v>3</v>
      </c>
      <c r="BO72" s="68">
        <f>(IF(BN72=-1,0,(IF(BN72&lt;BN$4,0,IF(BN72&gt;BN$3,1,((-BN$4+BN72)/BN$5))))))*100</f>
        <v>30</v>
      </c>
      <c r="BP72" s="73">
        <v>6</v>
      </c>
      <c r="BQ72" s="68">
        <f>(IF(BP72=-1,0,(IF(BP72&lt;BP$4,0,IF(BP72&gt;BP$3,1,((-BP$4+BP72)/BP$5))))))*100</f>
        <v>60</v>
      </c>
      <c r="BR72" s="73">
        <v>5</v>
      </c>
      <c r="BS72" s="78">
        <f>(IF(BR72=-1,0,(IF(BR72&lt;BR$4,0,IF(BR72&gt;BR$3,1,((-BR$4+BR72)/BR$5))))))*100</f>
        <v>83.333333333333343</v>
      </c>
      <c r="BT72" s="73">
        <v>2</v>
      </c>
      <c r="BU72" s="68">
        <f>(IF(BT72=-1,0,(IF(BT72&lt;BT$4,0,IF(BT72&gt;BT$3,1,((-BT$4+BT72)/BT$5))))))*100</f>
        <v>28.571428571428569</v>
      </c>
      <c r="BV72" s="73">
        <v>5</v>
      </c>
      <c r="BW72" s="66">
        <f>(IF(BV72=-1,0,(IF(BV72&lt;BV$4,0,IF(BV72&gt;BV$3,1,((-BV$4+BV72)/BV$5))))))*100</f>
        <v>71.428571428571431</v>
      </c>
      <c r="BX72" s="77">
        <f>+SUM(BN72,BL72,BP72,BR72,BT72,BV72)</f>
        <v>29</v>
      </c>
      <c r="BY72" s="80">
        <f>(IF(BX72=-1,0,(IF(BX72&lt;BX$4,0,IF(BX72&gt;BX$3,1,((-BX$4+BX72)/BX$5))))))*100</f>
        <v>57.999999999999993</v>
      </c>
      <c r="BZ72" s="78">
        <f>+BY72</f>
        <v>57.999999999999993</v>
      </c>
      <c r="CA72" s="115">
        <f>+ROUND(BY72,1)</f>
        <v>58</v>
      </c>
      <c r="CB72" s="72">
        <f>RANK(BZ72,BZ$13:BZ$224)</f>
        <v>79</v>
      </c>
      <c r="CC72" s="73">
        <v>8</v>
      </c>
      <c r="CD72" s="68">
        <f>(IF(CC72=-1,0,(IF(CC72&gt;CC$4,0,IF(CC72&lt;CC$3,1,((CC$4-CC72)/CC$5))))))*100</f>
        <v>91.666666666666657</v>
      </c>
      <c r="CE72" s="73">
        <v>50</v>
      </c>
      <c r="CF72" s="66">
        <f>(IF(CE72=-1,0,(IF(CE72&gt;CE$4,0,IF(CE72&lt;CE$3,1,((CE$4-CE72)/CE$5))))))*100</f>
        <v>99.84544049459042</v>
      </c>
      <c r="CG72" s="73">
        <v>47.818843073438302</v>
      </c>
      <c r="CH72" s="66">
        <f>(IF(CG72=-1,0,(IF(CG72&gt;CG$4,0,IF(CG72&lt;CG$3,1,((CG$4-CG72)/CG$5)^$CH$3)))))*100</f>
        <v>68.650405808303333</v>
      </c>
      <c r="CI72" s="73">
        <v>1.25</v>
      </c>
      <c r="CJ72" s="78">
        <f>IF(CI72="NO VAT","No VAT",(IF(CI72="NO REFUND",0,(IF(CI72&gt;CI$5,0,IF(CI72&lt;CI$3,1,((CI$5-CI72)/CI$5))))))*100)</f>
        <v>97.5</v>
      </c>
      <c r="CK72" s="73">
        <v>2.3095238095238102</v>
      </c>
      <c r="CL72" s="68">
        <f>IF(CK72="NO VAT","No VAT",(IF(CK72="NO REFUND",0,(IF(CK72&gt;CK$4,0,IF(CK72&lt;CK$3,1,((CK$4-CK72)/CK$5))))))*100)</f>
        <v>100</v>
      </c>
      <c r="CM72" s="73">
        <v>1.5</v>
      </c>
      <c r="CN72" s="68">
        <f>IF(CM72="NO CIT","No CIT",IF(CM72&gt;CM$4,0,IF(CM72&lt;CM$3,1,((CM$4-CM72)/CM$5)))*100)</f>
        <v>100</v>
      </c>
      <c r="CO72" s="73">
        <v>0</v>
      </c>
      <c r="CP72" s="66">
        <f>IF(CO72="NO CIT","No CIT",IF(CO72&gt;CO$4,0,IF(CO72&lt;CO$3,1,((CO$5-CO72)/CO$5)))*100)</f>
        <v>100</v>
      </c>
      <c r="CQ72" s="157">
        <f>IF(OR(ISNUMBER(CJ72),ISNUMBER(CL72),ISNUMBER(CN72),ISNUMBER(CP72)),AVERAGE(CJ72,CL72,CN72,CP72),"")</f>
        <v>99.375</v>
      </c>
      <c r="CR72" s="128">
        <f>AVERAGE(CD72,CF72,CH72,CQ72)</f>
        <v>89.884378242390099</v>
      </c>
      <c r="CS72" s="78">
        <f>+CR72</f>
        <v>89.884378242390099</v>
      </c>
      <c r="CT72" s="115">
        <f>ROUND(CR72,1)</f>
        <v>89.9</v>
      </c>
      <c r="CU72" s="69">
        <f>RANK(CS72,CS$13:CS$224)</f>
        <v>12</v>
      </c>
      <c r="CV72" s="73">
        <v>2</v>
      </c>
      <c r="CW72" s="68">
        <f>(IF(CV72=-1,0,(IF(CV72&gt;CV$4,0,IF(CV72&lt;CV$3,1,((CV$4-CV72)/CV$5))))))*100</f>
        <v>99.371069182389931</v>
      </c>
      <c r="CX72" s="73">
        <v>0.5</v>
      </c>
      <c r="CY72" s="68">
        <f>(IF(CX72=-1,0,(IF(CX72&gt;CX$4,0,IF(CX72&lt;CX$3,1,((CX$4-CX72)/CX$5))))))*100</f>
        <v>100</v>
      </c>
      <c r="CZ72" s="73">
        <v>0</v>
      </c>
      <c r="DA72" s="68">
        <f>(IF(CZ72=-1,0,(IF(CZ72&gt;CZ$4,0,IF(CZ72&lt;CZ$3,1,((CZ$4-CZ72)/CZ$5))))))*100</f>
        <v>100</v>
      </c>
      <c r="DB72" s="73">
        <v>0</v>
      </c>
      <c r="DC72" s="68">
        <f>(IF(DB72=-1,0,(IF(DB72&gt;DB$4,0,IF(DB72&lt;DB$3,1,((DB$4-DB72)/DB$5))))))*100</f>
        <v>100</v>
      </c>
      <c r="DD72" s="73">
        <v>0</v>
      </c>
      <c r="DE72" s="68">
        <f>(IF(DD72=-1,0,(IF(DD72&gt;DD$4,0,IF(DD72&lt;DD$3,1,((DD$4-DD72)/DD$5))))))*100</f>
        <v>100</v>
      </c>
      <c r="DF72" s="73">
        <v>0.5</v>
      </c>
      <c r="DG72" s="68">
        <f>(IF(DF72=-1,0,(IF(DF72&gt;DF$4,0,IF(DF72&lt;DF$3,1,((DF$4-DF72)/DF$5))))))*100</f>
        <v>100</v>
      </c>
      <c r="DH72" s="73">
        <v>0</v>
      </c>
      <c r="DI72" s="68">
        <f>(IF(DH72=-1,0,(IF(DH72&gt;DH$4,0,IF(DH72&lt;DH$3,1,((DH$4-DH72)/DH$5))))))*100</f>
        <v>100</v>
      </c>
      <c r="DJ72" s="73">
        <v>0</v>
      </c>
      <c r="DK72" s="66">
        <f>(IF(DJ72=-1,0,(IF(DJ72&gt;DJ$4,0,IF(DJ72&lt;DJ$3,1,((DJ$4-DJ72)/DJ$5))))))*100</f>
        <v>100</v>
      </c>
      <c r="DL72" s="78">
        <f>AVERAGE(CW72,CY72,DA72,DC72,DE72,DG72,DI72,DK72)</f>
        <v>99.921383647798734</v>
      </c>
      <c r="DM72" s="78">
        <f>+DL72</f>
        <v>99.921383647798734</v>
      </c>
      <c r="DN72" s="115">
        <f>ROUND(DL72,1)</f>
        <v>99.9</v>
      </c>
      <c r="DO72" s="69">
        <f>RANK(DM72,DM$13:DM$224)</f>
        <v>17</v>
      </c>
      <c r="DP72" s="67">
        <v>455</v>
      </c>
      <c r="DQ72" s="66">
        <f>(IF(DP72=-1,0,(IF(DP72&gt;DP$4,0,IF(DP72&lt;DP$3,1,((DP$4-DP72)/DP$5))))))*100</f>
        <v>72.540983606557376</v>
      </c>
      <c r="DR72" s="67">
        <v>17.3</v>
      </c>
      <c r="DS72" s="66">
        <f>(IF(DR72=-1,0,(IF(DR72&gt;DR$4,0,IF(DR72&lt;DR$3,1,((DR$4-DR72)/DR$5))))))*100</f>
        <v>80.652418447694046</v>
      </c>
      <c r="DT72" s="67">
        <v>13.5</v>
      </c>
      <c r="DU72" s="66">
        <f>DT72/18*100</f>
        <v>75</v>
      </c>
      <c r="DV72" s="78">
        <f>AVERAGE(DU72,DQ72,DS72)</f>
        <v>76.064467351417136</v>
      </c>
      <c r="DW72" s="78">
        <f>+DV72</f>
        <v>76.064467351417136</v>
      </c>
      <c r="DX72" s="115">
        <f>ROUND(DV72,1)</f>
        <v>76.099999999999994</v>
      </c>
      <c r="DY72" s="69">
        <f>RANK(DW72,DW$13:DW$224)</f>
        <v>8</v>
      </c>
      <c r="DZ72" s="67">
        <v>36.113533613924403</v>
      </c>
      <c r="EA72" s="68">
        <f>(IF(DZ72=-1,0,(IF(DZ72&lt;DZ$4,0,IF(DZ72&gt;DZ$3,1,((-DZ$4+DZ72)/DZ$5))))))*100</f>
        <v>38.873556096796982</v>
      </c>
      <c r="EB72" s="67">
        <v>13</v>
      </c>
      <c r="EC72" s="66">
        <f>(IF(EB72=-1,0,(IF(EB72&lt;EB$4,0,IF(EB72&gt;EB$3,1,((-EB$4+EB72)/EB$5))))))*100</f>
        <v>81.25</v>
      </c>
      <c r="ED72" s="68">
        <f>AVERAGE(EA72,EC72)</f>
        <v>60.061778048398494</v>
      </c>
      <c r="EE72" s="78">
        <f>+ED72</f>
        <v>60.061778048398494</v>
      </c>
      <c r="EF72" s="115">
        <f>ROUND(ED72,1)</f>
        <v>60.1</v>
      </c>
      <c r="EG72" s="69">
        <f>RANK(EE72,EE$13:EE$224)</f>
        <v>54</v>
      </c>
      <c r="EH72" s="81"/>
      <c r="EI72" s="81"/>
      <c r="EJ72" s="81"/>
      <c r="EK72" s="83">
        <f>RANK(EN72,EN$13:EN$224)</f>
        <v>18</v>
      </c>
      <c r="EL72" s="134">
        <f>ROUND(EM72,1)</f>
        <v>80.599999999999994</v>
      </c>
      <c r="EM72" s="158">
        <f>AVERAGE(Q72,AC72,BA72,BH72,BY72,CR72,DL72,DV72,ED72,AO72)</f>
        <v>80.616850454167064</v>
      </c>
      <c r="EN72" s="139">
        <f>AVERAGE(Q72,AC72,BA72,BH72,BY72,CR72,DL72,DV72,ED72,AO72)</f>
        <v>80.616850454167064</v>
      </c>
      <c r="EO72" s="84"/>
      <c r="EP72" s="85"/>
      <c r="EQ72" s="46"/>
    </row>
    <row r="73" spans="1:147" ht="14.45" customHeight="1" x14ac:dyDescent="0.25">
      <c r="A73" s="64" t="s">
        <v>1876</v>
      </c>
      <c r="B73" s="156" t="str">
        <f>INDEX('Economy Names'!$A$2:$H$213,'Economy Names'!L62,'Economy Names'!$K$1)</f>
        <v>Eswatini</v>
      </c>
      <c r="C73" s="65">
        <v>12</v>
      </c>
      <c r="D73" s="66">
        <f>(IF(C73=-1,0,(IF(C73&gt;C$4,0,IF(C73&lt;C$3,1,((C$4-C73)/C$5))))))*100</f>
        <v>35.294117647058826</v>
      </c>
      <c r="E73" s="65">
        <v>21.5</v>
      </c>
      <c r="F73" s="66">
        <f>(IF(E73=-1,0,(IF(E73&gt;E$4,0,IF(E73&lt;E$3,1,((E$4-E73)/E$5))))))*100</f>
        <v>78.894472361809036</v>
      </c>
      <c r="G73" s="67">
        <v>10.699858938238201</v>
      </c>
      <c r="H73" s="66">
        <f>(IF(G73=-1,0,(IF(G73&gt;G$4,0,IF(G73&lt;G$3,1,((G$4-G73)/G$5))))))*100</f>
        <v>94.650070530880896</v>
      </c>
      <c r="I73" s="65">
        <v>12</v>
      </c>
      <c r="J73" s="66">
        <f>(IF(I73=-1,0,(IF(I73&gt;I$4,0,IF(I73&lt;I$3,1,((I$4-I73)/I$5))))))*100</f>
        <v>35.294117647058826</v>
      </c>
      <c r="K73" s="65">
        <v>21.5</v>
      </c>
      <c r="L73" s="66">
        <f>(IF(K73=-1,0,(IF(K73&gt;K$4,0,IF(K73&lt;K$3,1,((K$4-K73)/K$5))))))*100</f>
        <v>78.894472361809036</v>
      </c>
      <c r="M73" s="67">
        <v>10.699858938238201</v>
      </c>
      <c r="N73" s="68">
        <f>(IF(M73=-1,0,(IF(M73&gt;M$4,0,IF(M73&lt;M$3,1,((M$4-M73)/M$5))))))*100</f>
        <v>94.650070530880896</v>
      </c>
      <c r="O73" s="67">
        <v>0.18306003316062</v>
      </c>
      <c r="P73" s="66">
        <f>(IF(O73=-1,0,(IF(O73&gt;O$4,0,IF(O73&lt;O$3,1,((O$4-O73)/O$5))))))*100</f>
        <v>99.954234991709839</v>
      </c>
      <c r="Q73" s="68">
        <f>25%*P73+12.5%*D73+12.5%*F73+12.5%*H73+12.5%*J73+12.5%*L73+12.5%*N73</f>
        <v>77.198223882864653</v>
      </c>
      <c r="R73" s="78">
        <f>+Q73</f>
        <v>77.198223882864653</v>
      </c>
      <c r="S73" s="115">
        <f>+ROUND(Q73,1)</f>
        <v>77.2</v>
      </c>
      <c r="T73" s="69">
        <f>RANK(R73,R$13:R$224)</f>
        <v>155</v>
      </c>
      <c r="U73" s="70">
        <v>14</v>
      </c>
      <c r="V73" s="66">
        <f>(IF(U73=-1,0,(IF(U73&gt;U$4,0,IF(U73&lt;U$3,1,((U$4-U73)/U$5))))))*100</f>
        <v>64</v>
      </c>
      <c r="W73" s="70">
        <v>116</v>
      </c>
      <c r="X73" s="66">
        <f>(IF(W73=-1,0,(IF(W73&gt;W$4,0,IF(W73&lt;W$3,1,((W$4-W73)/W$5))))))*100</f>
        <v>74.063400576368878</v>
      </c>
      <c r="Y73" s="71">
        <v>3.3524751800787498</v>
      </c>
      <c r="Z73" s="68">
        <f>(IF(Y73=-1,0,(IF(Y73&gt;Y$4,0,IF(Y73&lt;Y$3,1,((Y$4-Y73)/Y$5))))))*100</f>
        <v>83.237624099606251</v>
      </c>
      <c r="AA73" s="70">
        <v>8</v>
      </c>
      <c r="AB73" s="66">
        <f>IF(AA73="No Practice", 0, AA73/15*100)</f>
        <v>53.333333333333336</v>
      </c>
      <c r="AC73" s="68">
        <f>AVERAGE(V73,X73,Z73,AB73)</f>
        <v>68.658589502327118</v>
      </c>
      <c r="AD73" s="68">
        <f>+AC73</f>
        <v>68.658589502327118</v>
      </c>
      <c r="AE73" s="115">
        <f>+ROUND(AC73,1)</f>
        <v>68.7</v>
      </c>
      <c r="AF73" s="72">
        <f>RANK(AD73,AD$13:AD$224)</f>
        <v>96</v>
      </c>
      <c r="AG73" s="70">
        <v>6</v>
      </c>
      <c r="AH73" s="66">
        <f>(IF(AG73=-1,0,(IF(AG73&gt;AG$4,0,IF(AG73&lt;AG$3,1,((AG$4-AG73)/AG$5))))))*100</f>
        <v>50</v>
      </c>
      <c r="AI73" s="70">
        <v>125</v>
      </c>
      <c r="AJ73" s="66">
        <f>(IF(AI73=-1,0,(IF(AI73&gt;AI$4,0,IF(AI73&lt;AI$3,1,((AI$4-AI73)/AI$5))))))*100</f>
        <v>53.478260869565219</v>
      </c>
      <c r="AK73" s="71">
        <v>542.61334913386304</v>
      </c>
      <c r="AL73" s="66">
        <f>(IF(AK73=-1,0,(IF(AK73&gt;AK$4,0,IF(AK73&lt;AK$3,1,((AK$4-AK73)/AK$5))))))*100</f>
        <v>93.301069763779466</v>
      </c>
      <c r="AM73" s="70">
        <v>4</v>
      </c>
      <c r="AN73" s="66">
        <f>+IF(AM73="No Practice",0,AM73/8)*100</f>
        <v>50</v>
      </c>
      <c r="AO73" s="74">
        <f>AVERAGE(AH73,AJ73,AL73,AN73)</f>
        <v>61.694832658336168</v>
      </c>
      <c r="AP73" s="68">
        <f>+AO73</f>
        <v>61.694832658336168</v>
      </c>
      <c r="AQ73" s="115">
        <f>+ROUND(AO73,1)</f>
        <v>61.7</v>
      </c>
      <c r="AR73" s="69">
        <f>RANK(AP73,AP$13:AP$224)</f>
        <v>132</v>
      </c>
      <c r="AS73" s="75">
        <v>9</v>
      </c>
      <c r="AT73" s="66">
        <f>(IF(AS73=-1,0,(IF(AS73&gt;AS$4,0,IF(AS73&lt;AS$3,1,((AS$4-AS73)/AS$5))))))*100</f>
        <v>33.333333333333329</v>
      </c>
      <c r="AU73" s="75">
        <v>21</v>
      </c>
      <c r="AV73" s="66">
        <f>(IF(AU73=-1,0,(IF(AU73&gt;AU$4,0,IF(AU73&lt;AU$3,1,((AU$4-AU73)/AU$5))))))*100</f>
        <v>90.430622009569376</v>
      </c>
      <c r="AW73" s="75">
        <v>7.3350214274901901</v>
      </c>
      <c r="AX73" s="68">
        <f>(IF(AW73=-1,0,(IF(AW73&gt;AW$4,0,IF(AW73&lt;AW$3,1,((AW$4-AW73)/AW$5))))))*100</f>
        <v>51.099857150065397</v>
      </c>
      <c r="AY73" s="75">
        <v>20.5</v>
      </c>
      <c r="AZ73" s="66">
        <f>+IF(AY73="No Practice",0,AY73/30)*100</f>
        <v>68.333333333333329</v>
      </c>
      <c r="BA73" s="76">
        <f>AVERAGE(AT73,AV73,AX73,AZ73)</f>
        <v>60.799286456575359</v>
      </c>
      <c r="BB73" s="68">
        <f>+BA73</f>
        <v>60.799286456575359</v>
      </c>
      <c r="BC73" s="115">
        <f>+ROUND(BA73,1)</f>
        <v>60.8</v>
      </c>
      <c r="BD73" s="69">
        <f>RANK(BB73,BB$13:BB$224)</f>
        <v>104</v>
      </c>
      <c r="BE73" s="73">
        <v>7</v>
      </c>
      <c r="BF73" s="73">
        <v>4</v>
      </c>
      <c r="BG73" s="77">
        <f>+SUM(BE73,BF73)</f>
        <v>11</v>
      </c>
      <c r="BH73" s="76">
        <f>(IF(BG73=-1,0,(IF(BG73&lt;BG$4,0,IF(BG73&gt;BG$3,1,((-BG$4+BG73)/BG$5))))))*100</f>
        <v>55.000000000000007</v>
      </c>
      <c r="BI73" s="119">
        <f>+BH73</f>
        <v>55.000000000000007</v>
      </c>
      <c r="BJ73" s="115">
        <f>ROUND(BH73,1)</f>
        <v>55</v>
      </c>
      <c r="BK73" s="69">
        <f>RANK(BI73,BI$13:BI$224)</f>
        <v>94</v>
      </c>
      <c r="BL73" s="73">
        <v>2</v>
      </c>
      <c r="BM73" s="68">
        <f>(IF(BL73=-1,0,(IF(BL73&lt;BL$4,0,IF(BL73&gt;BL$3,1,((-BL$4+BL73)/BL$5))))))*100</f>
        <v>20</v>
      </c>
      <c r="BN73" s="73">
        <v>5</v>
      </c>
      <c r="BO73" s="68">
        <f>(IF(BN73=-1,0,(IF(BN73&lt;BN$4,0,IF(BN73&gt;BN$3,1,((-BN$4+BN73)/BN$5))))))*100</f>
        <v>50</v>
      </c>
      <c r="BP73" s="73">
        <v>6</v>
      </c>
      <c r="BQ73" s="68">
        <f>(IF(BP73=-1,0,(IF(BP73&lt;BP$4,0,IF(BP73&gt;BP$3,1,((-BP$4+BP73)/BP$5))))))*100</f>
        <v>60</v>
      </c>
      <c r="BR73" s="73">
        <v>0</v>
      </c>
      <c r="BS73" s="78">
        <f>(IF(BR73=-1,0,(IF(BR73&lt;BR$4,0,IF(BR73&gt;BR$3,1,((-BR$4+BR73)/BR$5))))))*100</f>
        <v>0</v>
      </c>
      <c r="BT73" s="73">
        <v>0</v>
      </c>
      <c r="BU73" s="68">
        <f>(IF(BT73=-1,0,(IF(BT73&lt;BT$4,0,IF(BT73&gt;BT$3,1,((-BT$4+BT73)/BT$5))))))*100</f>
        <v>0</v>
      </c>
      <c r="BV73" s="73">
        <v>0</v>
      </c>
      <c r="BW73" s="66">
        <f>(IF(BV73=-1,0,(IF(BV73&lt;BV$4,0,IF(BV73&gt;BV$3,1,((-BV$4+BV73)/BV$5))))))*100</f>
        <v>0</v>
      </c>
      <c r="BX73" s="77">
        <f>+SUM(BN73,BL73,BP73,BR73,BT73,BV73)</f>
        <v>13</v>
      </c>
      <c r="BY73" s="80">
        <f>(IF(BX73=-1,0,(IF(BX73&lt;BX$4,0,IF(BX73&gt;BX$3,1,((-BX$4+BX73)/BX$5))))))*100</f>
        <v>26</v>
      </c>
      <c r="BZ73" s="78">
        <f>+BY73</f>
        <v>26</v>
      </c>
      <c r="CA73" s="115">
        <f>+ROUND(BY73,1)</f>
        <v>26</v>
      </c>
      <c r="CB73" s="72">
        <f>RANK(BZ73,BZ$13:BZ$224)</f>
        <v>162</v>
      </c>
      <c r="CC73" s="73">
        <v>33</v>
      </c>
      <c r="CD73" s="68">
        <f>(IF(CC73=-1,0,(IF(CC73&gt;CC$4,0,IF(CC73&lt;CC$3,1,((CC$4-CC73)/CC$5))))))*100</f>
        <v>50</v>
      </c>
      <c r="CE73" s="73">
        <v>122</v>
      </c>
      <c r="CF73" s="66">
        <f>(IF(CE73=-1,0,(IF(CE73&gt;CE$4,0,IF(CE73&lt;CE$3,1,((CE$4-CE73)/CE$5))))))*100</f>
        <v>88.717156105100457</v>
      </c>
      <c r="CG73" s="73">
        <v>35.761673933746003</v>
      </c>
      <c r="CH73" s="66">
        <f>(IF(CG73=-1,0,(IF(CG73&gt;CG$4,0,IF(CG73&lt;CG$3,1,((CG$4-CG73)/CG$5)^$CH$3)))))*100</f>
        <v>86.411378235786643</v>
      </c>
      <c r="CI73" s="73">
        <v>16</v>
      </c>
      <c r="CJ73" s="78">
        <f>IF(CI73="NO VAT","No VAT",(IF(CI73="NO REFUND",0,(IF(CI73&gt;CI$5,0,IF(CI73&lt;CI$3,1,((CI$5-CI73)/CI$5))))))*100)</f>
        <v>68</v>
      </c>
      <c r="CK73" s="73">
        <v>19.1666666666667</v>
      </c>
      <c r="CL73" s="68">
        <f>IF(CK73="NO VAT","No VAT",(IF(CK73="NO REFUND",0,(IF(CK73&gt;CK$4,0,IF(CK73&lt;CK$3,1,((CK$4-CK73)/CK$5))))))*100)</f>
        <v>69.176319176319112</v>
      </c>
      <c r="CM73" s="73">
        <v>4</v>
      </c>
      <c r="CN73" s="68">
        <f>IF(CM73="NO CIT","No CIT",IF(CM73&gt;CM$4,0,IF(CM73&lt;CM$3,1,((CM$4-CM73)/CM$5)))*100)</f>
        <v>95.412844036697251</v>
      </c>
      <c r="CO73" s="73">
        <v>0</v>
      </c>
      <c r="CP73" s="66">
        <f>IF(CO73="NO CIT","No CIT",IF(CO73&gt;CO$4,0,IF(CO73&lt;CO$3,1,((CO$5-CO73)/CO$5)))*100)</f>
        <v>100</v>
      </c>
      <c r="CQ73" s="157">
        <f>IF(OR(ISNUMBER(CJ73),ISNUMBER(CL73),ISNUMBER(CN73),ISNUMBER(CP73)),AVERAGE(CJ73,CL73,CN73,CP73),"")</f>
        <v>83.147290803254094</v>
      </c>
      <c r="CR73" s="128">
        <f>AVERAGE(CD73,CF73,CH73,CQ73)</f>
        <v>77.068956286035302</v>
      </c>
      <c r="CS73" s="78">
        <f>+CR73</f>
        <v>77.068956286035302</v>
      </c>
      <c r="CT73" s="115">
        <f>ROUND(CR73,1)</f>
        <v>77.099999999999994</v>
      </c>
      <c r="CU73" s="69">
        <f>RANK(CS73,CS$13:CS$224)</f>
        <v>73</v>
      </c>
      <c r="CV73" s="73">
        <v>2.1111111111111098</v>
      </c>
      <c r="CW73" s="68">
        <f>(IF(CV73=-1,0,(IF(CV73&gt;CV$4,0,IF(CV73&lt;CV$3,1,((CV$4-CV73)/CV$5))))))*100</f>
        <v>99.301187980433255</v>
      </c>
      <c r="CX73" s="73">
        <v>2</v>
      </c>
      <c r="CY73" s="68">
        <f>(IF(CX73=-1,0,(IF(CX73&gt;CX$4,0,IF(CX73&lt;CX$3,1,((CX$4-CX73)/CX$5))))))*100</f>
        <v>99.408284023668642</v>
      </c>
      <c r="CZ73" s="73">
        <v>134.444444444444</v>
      </c>
      <c r="DA73" s="68">
        <f>(IF(CZ73=-1,0,(IF(CZ73&gt;CZ$4,0,IF(CZ73&lt;CZ$3,1,((CZ$4-CZ73)/CZ$5))))))*100</f>
        <v>87.31656184486377</v>
      </c>
      <c r="DB73" s="73">
        <v>75.5555555555556</v>
      </c>
      <c r="DC73" s="68">
        <f>(IF(DB73=-1,0,(IF(DB73&gt;DB$4,0,IF(DB73&lt;DB$3,1,((DB$4-DB73)/DB$5))))))*100</f>
        <v>81.1111111111111</v>
      </c>
      <c r="DD73" s="73">
        <v>3.05555555555555</v>
      </c>
      <c r="DE73" s="68">
        <f>(IF(DD73=-1,0,(IF(DD73&gt;DD$4,0,IF(DD73&lt;DD$3,1,((DD$4-DD73)/DD$5))))))*100</f>
        <v>99.263241736360015</v>
      </c>
      <c r="DF73" s="73">
        <v>3.5555555555555598</v>
      </c>
      <c r="DG73" s="68">
        <f>(IF(DF73=-1,0,(IF(DF73&gt;DF$4,0,IF(DF73&lt;DF$3,1,((DF$4-DF73)/DF$5))))))*100</f>
        <v>98.930729893072979</v>
      </c>
      <c r="DH73" s="73">
        <v>134.444444444444</v>
      </c>
      <c r="DI73" s="68">
        <f>(IF(DH73=-1,0,(IF(DH73&gt;DH$4,0,IF(DH73&lt;DH$3,1,((DH$4-DH73)/DH$5))))))*100</f>
        <v>88.796296296296333</v>
      </c>
      <c r="DJ73" s="73">
        <v>75.5555555555556</v>
      </c>
      <c r="DK73" s="66">
        <f>(IF(DJ73=-1,0,(IF(DJ73&gt;DJ$4,0,IF(DJ73&lt;DJ$3,1,((DJ$4-DJ73)/DJ$5))))))*100</f>
        <v>89.206349206349188</v>
      </c>
      <c r="DL73" s="78">
        <f>AVERAGE(CW73,CY73,DA73,DC73,DE73,DG73,DI73,DK73)</f>
        <v>92.916720261519401</v>
      </c>
      <c r="DM73" s="78">
        <f>+DL73</f>
        <v>92.916720261519401</v>
      </c>
      <c r="DN73" s="115">
        <f>ROUND(DL73,1)</f>
        <v>92.9</v>
      </c>
      <c r="DO73" s="69">
        <f>RANK(DM73,DM$13:DM$224)</f>
        <v>35</v>
      </c>
      <c r="DP73" s="67">
        <v>956</v>
      </c>
      <c r="DQ73" s="66">
        <f>(IF(DP73=-1,0,(IF(DP73&gt;DP$4,0,IF(DP73&lt;DP$3,1,((DP$4-DP73)/DP$5))))))*100</f>
        <v>31.475409836065577</v>
      </c>
      <c r="DR73" s="67">
        <v>56.1</v>
      </c>
      <c r="DS73" s="66">
        <f>(IF(DR73=-1,0,(IF(DR73&gt;DR$4,0,IF(DR73&lt;DR$3,1,((DR$4-DR73)/DR$5))))))*100</f>
        <v>37.00787401574803</v>
      </c>
      <c r="DT73" s="67">
        <v>7.5</v>
      </c>
      <c r="DU73" s="66">
        <f>DT73/18*100</f>
        <v>41.666666666666671</v>
      </c>
      <c r="DV73" s="78">
        <f>AVERAGE(DU73,DQ73,DS73)</f>
        <v>36.71665017282676</v>
      </c>
      <c r="DW73" s="78">
        <f>+DV73</f>
        <v>36.71665017282676</v>
      </c>
      <c r="DX73" s="115">
        <f>ROUND(DV73,1)</f>
        <v>36.700000000000003</v>
      </c>
      <c r="DY73" s="69">
        <f>RANK(DW73,DW$13:DW$224)</f>
        <v>172</v>
      </c>
      <c r="DZ73" s="67">
        <v>37.390557664374199</v>
      </c>
      <c r="EA73" s="68">
        <f>(IF(DZ73=-1,0,(IF(DZ73&lt;DZ$4,0,IF(DZ73&gt;DZ$3,1,((-DZ$4+DZ73)/DZ$5))))))*100</f>
        <v>40.248178325483529</v>
      </c>
      <c r="EB73" s="67">
        <v>6</v>
      </c>
      <c r="EC73" s="66">
        <f>(IF(EB73=-1,0,(IF(EB73&lt;EB$4,0,IF(EB73&gt;EB$3,1,((-EB$4+EB73)/EB$5))))))*100</f>
        <v>37.5</v>
      </c>
      <c r="ED73" s="68">
        <f>AVERAGE(EA73,EC73)</f>
        <v>38.874089162741768</v>
      </c>
      <c r="EE73" s="78">
        <f>+ED73</f>
        <v>38.874089162741768</v>
      </c>
      <c r="EF73" s="115">
        <f>ROUND(ED73,1)</f>
        <v>38.9</v>
      </c>
      <c r="EG73" s="69">
        <f>RANK(EE73,EE$13:EE$224)</f>
        <v>117</v>
      </c>
      <c r="EH73" s="81"/>
      <c r="EI73" s="81"/>
      <c r="EJ73" s="81"/>
      <c r="EK73" s="83">
        <f>RANK(EN73,EN$13:EN$224)</f>
        <v>121</v>
      </c>
      <c r="EL73" s="134">
        <f>ROUND(EM73,1)</f>
        <v>59.5</v>
      </c>
      <c r="EM73" s="158">
        <f>AVERAGE(Q73,AC73,BA73,BH73,BY73,CR73,DL73,DV73,ED73,AO73)</f>
        <v>59.492734838322654</v>
      </c>
      <c r="EN73" s="139">
        <f>AVERAGE(Q73,AC73,BA73,BH73,BY73,CR73,DL73,DV73,ED73,AO73)</f>
        <v>59.492734838322654</v>
      </c>
      <c r="EO73" s="84"/>
      <c r="EP73" s="85"/>
      <c r="EQ73" s="46"/>
    </row>
    <row r="74" spans="1:147" ht="14.45" customHeight="1" x14ac:dyDescent="0.25">
      <c r="A74" s="64" t="s">
        <v>81</v>
      </c>
      <c r="B74" s="156" t="str">
        <f>INDEX('Economy Names'!$A$2:$H$213,'Economy Names'!L63,'Economy Names'!$K$1)</f>
        <v>Ethiopia</v>
      </c>
      <c r="C74" s="65">
        <v>11</v>
      </c>
      <c r="D74" s="66">
        <f>(IF(C74=-1,0,(IF(C74&gt;C$4,0,IF(C74&lt;C$3,1,((C$4-C74)/C$5))))))*100</f>
        <v>41.17647058823529</v>
      </c>
      <c r="E74" s="65">
        <v>32</v>
      </c>
      <c r="F74" s="66">
        <f>(IF(E74=-1,0,(IF(E74&gt;E$4,0,IF(E74&lt;E$3,1,((E$4-E74)/E$5))))))*100</f>
        <v>68.341708542713562</v>
      </c>
      <c r="G74" s="67">
        <v>45.421047719103001</v>
      </c>
      <c r="H74" s="66">
        <f>(IF(G74=-1,0,(IF(G74&gt;G$4,0,IF(G74&lt;G$3,1,((G$4-G74)/G$5))))))*100</f>
        <v>77.2894761404485</v>
      </c>
      <c r="I74" s="65">
        <v>11</v>
      </c>
      <c r="J74" s="66">
        <f>(IF(I74=-1,0,(IF(I74&gt;I$4,0,IF(I74&lt;I$3,1,((I$4-I74)/I$5))))))*100</f>
        <v>41.17647058823529</v>
      </c>
      <c r="K74" s="65">
        <v>32</v>
      </c>
      <c r="L74" s="66">
        <f>(IF(K74=-1,0,(IF(K74&gt;K$4,0,IF(K74&lt;K$3,1,((K$4-K74)/K$5))))))*100</f>
        <v>68.341708542713562</v>
      </c>
      <c r="M74" s="67">
        <v>45.421047719103001</v>
      </c>
      <c r="N74" s="68">
        <f>(IF(M74=-1,0,(IF(M74&gt;M$4,0,IF(M74&lt;M$3,1,((M$4-M74)/M$5))))))*100</f>
        <v>77.2894761404485</v>
      </c>
      <c r="O74" s="67">
        <v>0</v>
      </c>
      <c r="P74" s="66">
        <f>(IF(O74=-1,0,(IF(O74&gt;O$4,0,IF(O74&lt;O$3,1,((O$4-O74)/O$5))))))*100</f>
        <v>100</v>
      </c>
      <c r="Q74" s="68">
        <f>25%*P74+12.5%*D74+12.5%*F74+12.5%*H74+12.5%*J74+12.5%*L74+12.5%*N74</f>
        <v>71.701913817849345</v>
      </c>
      <c r="R74" s="78">
        <f>+Q74</f>
        <v>71.701913817849345</v>
      </c>
      <c r="S74" s="115">
        <f>+ROUND(Q74,1)</f>
        <v>71.7</v>
      </c>
      <c r="T74" s="69">
        <f>RANK(R74,R$13:R$224)</f>
        <v>168</v>
      </c>
      <c r="U74" s="70">
        <v>15</v>
      </c>
      <c r="V74" s="66">
        <f>(IF(U74=-1,0,(IF(U74&gt;U$4,0,IF(U74&lt;U$3,1,((U$4-U74)/U$5))))))*100</f>
        <v>60</v>
      </c>
      <c r="W74" s="70">
        <v>136</v>
      </c>
      <c r="X74" s="66">
        <f>(IF(W74=-1,0,(IF(W74&gt;W$4,0,IF(W74&lt;W$3,1,((W$4-W74)/W$5))))))*100</f>
        <v>68.299711815561963</v>
      </c>
      <c r="Y74" s="71">
        <v>12.579983016830401</v>
      </c>
      <c r="Z74" s="68">
        <f>(IF(Y74=-1,0,(IF(Y74&gt;Y$4,0,IF(Y74&lt;Y$3,1,((Y$4-Y74)/Y$5))))))*100</f>
        <v>37.100084915848001</v>
      </c>
      <c r="AA74" s="70">
        <v>11</v>
      </c>
      <c r="AB74" s="66">
        <f>IF(AA74="No Practice", 0, AA74/15*100)</f>
        <v>73.333333333333329</v>
      </c>
      <c r="AC74" s="68">
        <f>AVERAGE(V74,X74,Z74,AB74)</f>
        <v>59.683282516185827</v>
      </c>
      <c r="AD74" s="68">
        <f>+AC74</f>
        <v>59.683282516185827</v>
      </c>
      <c r="AE74" s="115">
        <f>+ROUND(AC74,1)</f>
        <v>59.7</v>
      </c>
      <c r="AF74" s="72">
        <f>RANK(AD74,AD$13:AD$224)</f>
        <v>142</v>
      </c>
      <c r="AG74" s="70">
        <v>4</v>
      </c>
      <c r="AH74" s="66">
        <f>(IF(AG74=-1,0,(IF(AG74&gt;AG$4,0,IF(AG74&lt;AG$3,1,((AG$4-AG74)/AG$5))))))*100</f>
        <v>83.333333333333343</v>
      </c>
      <c r="AI74" s="70">
        <v>95</v>
      </c>
      <c r="AJ74" s="66">
        <f>(IF(AI74=-1,0,(IF(AI74&gt;AI$4,0,IF(AI74&lt;AI$3,1,((AI$4-AI74)/AI$5))))))*100</f>
        <v>66.521739130434781</v>
      </c>
      <c r="AK74" s="71">
        <v>768.497424709548</v>
      </c>
      <c r="AL74" s="66">
        <f>(IF(AK74=-1,0,(IF(AK74&gt;AK$4,0,IF(AK74&lt;AK$3,1,((AK$4-AK74)/AK$5))))))*100</f>
        <v>90.512377472721624</v>
      </c>
      <c r="AM74" s="70">
        <v>0</v>
      </c>
      <c r="AN74" s="66">
        <f>+IF(AM74="No Practice",0,AM74/8)*100</f>
        <v>0</v>
      </c>
      <c r="AO74" s="74">
        <f>AVERAGE(AH74,AJ74,AL74,AN74)</f>
        <v>60.091862484122437</v>
      </c>
      <c r="AP74" s="68">
        <f>+AO74</f>
        <v>60.091862484122437</v>
      </c>
      <c r="AQ74" s="115">
        <f>+ROUND(AO74,1)</f>
        <v>60.1</v>
      </c>
      <c r="AR74" s="69">
        <f>RANK(AP74,AP$13:AP$224)</f>
        <v>137</v>
      </c>
      <c r="AS74" s="75">
        <v>7</v>
      </c>
      <c r="AT74" s="66">
        <f>(IF(AS74=-1,0,(IF(AS74&gt;AS$4,0,IF(AS74&lt;AS$3,1,((AS$4-AS74)/AS$5))))))*100</f>
        <v>50</v>
      </c>
      <c r="AU74" s="75">
        <v>52</v>
      </c>
      <c r="AV74" s="66">
        <f>(IF(AU74=-1,0,(IF(AU74&gt;AU$4,0,IF(AU74&lt;AU$3,1,((AU$4-AU74)/AU$5))))))*100</f>
        <v>75.598086124401902</v>
      </c>
      <c r="AW74" s="75">
        <v>6.0362004597121004</v>
      </c>
      <c r="AX74" s="68">
        <f>(IF(AW74=-1,0,(IF(AW74&gt;AW$4,0,IF(AW74&lt;AW$3,1,((AW$4-AW74)/AW$5))))))*100</f>
        <v>59.758663601919324</v>
      </c>
      <c r="AY74" s="75">
        <v>5.5</v>
      </c>
      <c r="AZ74" s="66">
        <f>+IF(AY74="No Practice",0,AY74/30)*100</f>
        <v>18.333333333333332</v>
      </c>
      <c r="BA74" s="76">
        <f>AVERAGE(AT74,AV74,AX74,AZ74)</f>
        <v>50.922520764913642</v>
      </c>
      <c r="BB74" s="68">
        <f>+BA74</f>
        <v>50.922520764913642</v>
      </c>
      <c r="BC74" s="115">
        <f>+ROUND(BA74,1)</f>
        <v>50.9</v>
      </c>
      <c r="BD74" s="69">
        <f>RANK(BB74,BB$13:BB$224)</f>
        <v>142</v>
      </c>
      <c r="BE74" s="73">
        <v>0</v>
      </c>
      <c r="BF74" s="73">
        <v>3</v>
      </c>
      <c r="BG74" s="77">
        <f>+SUM(BE74,BF74)</f>
        <v>3</v>
      </c>
      <c r="BH74" s="76">
        <f>(IF(BG74=-1,0,(IF(BG74&lt;BG$4,0,IF(BG74&gt;BG$3,1,((-BG$4+BG74)/BG$5))))))*100</f>
        <v>15</v>
      </c>
      <c r="BI74" s="119">
        <f>+BH74</f>
        <v>15</v>
      </c>
      <c r="BJ74" s="115">
        <f>ROUND(BH74,1)</f>
        <v>15</v>
      </c>
      <c r="BK74" s="69">
        <f>RANK(BI74,BI$13:BI$224)</f>
        <v>176</v>
      </c>
      <c r="BL74" s="73">
        <v>3</v>
      </c>
      <c r="BM74" s="68">
        <f>(IF(BL74=-1,0,(IF(BL74&lt;BL$4,0,IF(BL74&gt;BL$3,1,((-BL$4+BL74)/BL$5))))))*100</f>
        <v>30</v>
      </c>
      <c r="BN74" s="73">
        <v>0</v>
      </c>
      <c r="BO74" s="68">
        <f>(IF(BN74=-1,0,(IF(BN74&lt;BN$4,0,IF(BN74&gt;BN$3,1,((-BN$4+BN74)/BN$5))))))*100</f>
        <v>0</v>
      </c>
      <c r="BP74" s="73">
        <v>2</v>
      </c>
      <c r="BQ74" s="68">
        <f>(IF(BP74=-1,0,(IF(BP74&lt;BP$4,0,IF(BP74&gt;BP$3,1,((-BP$4+BP74)/BP$5))))))*100</f>
        <v>20</v>
      </c>
      <c r="BR74" s="73">
        <v>0</v>
      </c>
      <c r="BS74" s="78">
        <f>(IF(BR74=-1,0,(IF(BR74&lt;BR$4,0,IF(BR74&gt;BR$3,1,((-BR$4+BR74)/BR$5))))))*100</f>
        <v>0</v>
      </c>
      <c r="BT74" s="73">
        <v>0</v>
      </c>
      <c r="BU74" s="68">
        <f>(IF(BT74=-1,0,(IF(BT74&lt;BT$4,0,IF(BT74&gt;BT$3,1,((-BT$4+BT74)/BT$5))))))*100</f>
        <v>0</v>
      </c>
      <c r="BV74" s="73">
        <v>0</v>
      </c>
      <c r="BW74" s="66">
        <f>(IF(BV74=-1,0,(IF(BV74&lt;BV$4,0,IF(BV74&gt;BV$3,1,((-BV$4+BV74)/BV$5))))))*100</f>
        <v>0</v>
      </c>
      <c r="BX74" s="77">
        <f>+SUM(BN74,BL74,BP74,BR74,BT74,BV74)</f>
        <v>5</v>
      </c>
      <c r="BY74" s="80">
        <f>(IF(BX74=-1,0,(IF(BX74&lt;BX$4,0,IF(BX74&gt;BX$3,1,((-BX$4+BX74)/BX$5))))))*100</f>
        <v>10</v>
      </c>
      <c r="BZ74" s="78">
        <f>+BY74</f>
        <v>10</v>
      </c>
      <c r="CA74" s="115">
        <f>+ROUND(BY74,1)</f>
        <v>10</v>
      </c>
      <c r="CB74" s="72">
        <f>RANK(BZ74,BZ$13:BZ$224)</f>
        <v>189</v>
      </c>
      <c r="CC74" s="73">
        <v>29</v>
      </c>
      <c r="CD74" s="68">
        <f>(IF(CC74=-1,0,(IF(CC74&gt;CC$4,0,IF(CC74&lt;CC$3,1,((CC$4-CC74)/CC$5))))))*100</f>
        <v>56.666666666666664</v>
      </c>
      <c r="CE74" s="73">
        <v>300</v>
      </c>
      <c r="CF74" s="66">
        <f>(IF(CE74=-1,0,(IF(CE74&gt;CE$4,0,IF(CE74&lt;CE$3,1,((CE$4-CE74)/CE$5))))))*100</f>
        <v>61.205564142194746</v>
      </c>
      <c r="CG74" s="73">
        <v>37.722674980842498</v>
      </c>
      <c r="CH74" s="66">
        <f>(IF(CG74=-1,0,(IF(CG74&gt;CG$4,0,IF(CG74&lt;CG$3,1,((CG$4-CG74)/CG$5)^$CH$3)))))*100</f>
        <v>83.589503743729495</v>
      </c>
      <c r="CI74" s="73">
        <v>47</v>
      </c>
      <c r="CJ74" s="78">
        <f>IF(CI74="NO VAT","No VAT",(IF(CI74="NO REFUND",0,(IF(CI74&gt;CI$5,0,IF(CI74&lt;CI$3,1,((CI$5-CI74)/CI$5))))))*100)</f>
        <v>6</v>
      </c>
      <c r="CK74" s="73">
        <v>48.690476190476197</v>
      </c>
      <c r="CL74" s="68">
        <f>IF(CK74="NO VAT","No VAT",(IF(CK74="NO REFUND",0,(IF(CK74&gt;CK$4,0,IF(CK74&lt;CK$3,1,((CK$4-CK74)/CK$5))))))*100)</f>
        <v>12.180547894833598</v>
      </c>
      <c r="CM74" s="73">
        <v>8</v>
      </c>
      <c r="CN74" s="68">
        <f>IF(CM74="NO CIT","No CIT",IF(CM74&gt;CM$4,0,IF(CM74&lt;CM$3,1,((CM$4-CM74)/CM$5)))*100)</f>
        <v>88.073394495412856</v>
      </c>
      <c r="CO74" s="73">
        <v>0</v>
      </c>
      <c r="CP74" s="66">
        <f>IF(CO74="NO CIT","No CIT",IF(CO74&gt;CO$4,0,IF(CO74&lt;CO$3,1,((CO$5-CO74)/CO$5)))*100)</f>
        <v>100</v>
      </c>
      <c r="CQ74" s="157">
        <f>IF(OR(ISNUMBER(CJ74),ISNUMBER(CL74),ISNUMBER(CN74),ISNUMBER(CP74)),AVERAGE(CJ74,CL74,CN74,CP74),"")</f>
        <v>51.563485597561609</v>
      </c>
      <c r="CR74" s="128">
        <f>AVERAGE(CD74,CF74,CH74,CQ74)</f>
        <v>63.256305037538127</v>
      </c>
      <c r="CS74" s="78">
        <f>+CR74</f>
        <v>63.256305037538127</v>
      </c>
      <c r="CT74" s="115">
        <f>ROUND(CR74,1)</f>
        <v>63.3</v>
      </c>
      <c r="CU74" s="69">
        <f>RANK(CS74,CS$13:CS$224)</f>
        <v>132</v>
      </c>
      <c r="CV74" s="73">
        <v>50.913461538461497</v>
      </c>
      <c r="CW74" s="68">
        <f>(IF(CV74=-1,0,(IF(CV74&gt;CV$4,0,IF(CV74&lt;CV$3,1,((CV$4-CV74)/CV$5))))))*100</f>
        <v>68.607885824866983</v>
      </c>
      <c r="CX74" s="73">
        <v>76</v>
      </c>
      <c r="CY74" s="68">
        <f>(IF(CX74=-1,0,(IF(CX74&gt;CX$4,0,IF(CX74&lt;CX$3,1,((CX$4-CX74)/CX$5))))))*100</f>
        <v>55.621301775147927</v>
      </c>
      <c r="CZ74" s="73">
        <v>171.5</v>
      </c>
      <c r="DA74" s="68">
        <f>(IF(CZ74=-1,0,(IF(CZ74&gt;CZ$4,0,IF(CZ74&lt;CZ$3,1,((CZ$4-CZ74)/CZ$5))))))*100</f>
        <v>83.820754716981128</v>
      </c>
      <c r="DB74" s="73">
        <v>175</v>
      </c>
      <c r="DC74" s="68">
        <f>(IF(DB74=-1,0,(IF(DB74&gt;DB$4,0,IF(DB74&lt;DB$3,1,((DB$4-DB74)/DB$5))))))*100</f>
        <v>56.25</v>
      </c>
      <c r="DD74" s="73">
        <v>72.230769230769198</v>
      </c>
      <c r="DE74" s="68">
        <f>(IF(DD74=-1,0,(IF(DD74&gt;DD$4,0,IF(DD74&lt;DD$3,1,((DD$4-DD74)/DD$5))))))*100</f>
        <v>74.469258340226091</v>
      </c>
      <c r="DF74" s="73">
        <v>194</v>
      </c>
      <c r="DG74" s="68">
        <f>(IF(DF74=-1,0,(IF(DF74&gt;DF$4,0,IF(DF74&lt;DF$3,1,((DF$4-DF74)/DF$5))))))*100</f>
        <v>19.246861924686193</v>
      </c>
      <c r="DH74" s="73">
        <v>120</v>
      </c>
      <c r="DI74" s="68">
        <f>(IF(DH74=-1,0,(IF(DH74&gt;DH$4,0,IF(DH74&lt;DH$3,1,((DH$4-DH74)/DH$5))))))*100</f>
        <v>90</v>
      </c>
      <c r="DJ74" s="73">
        <v>750</v>
      </c>
      <c r="DK74" s="66">
        <f>(IF(DJ74=-1,0,(IF(DJ74&gt;DJ$4,0,IF(DJ74&lt;DJ$3,1,((DJ$4-DJ74)/DJ$5))))))*100</f>
        <v>0</v>
      </c>
      <c r="DL74" s="78">
        <f>AVERAGE(CW74,CY74,DA74,DC74,DE74,DG74,DI74,DK74)</f>
        <v>56.002007822738541</v>
      </c>
      <c r="DM74" s="78">
        <f>+DL74</f>
        <v>56.002007822738541</v>
      </c>
      <c r="DN74" s="115">
        <f>ROUND(DL74,1)</f>
        <v>56</v>
      </c>
      <c r="DO74" s="69">
        <f>RANK(DM74,DM$13:DM$224)</f>
        <v>156</v>
      </c>
      <c r="DP74" s="67">
        <v>530</v>
      </c>
      <c r="DQ74" s="66">
        <f>(IF(DP74=-1,0,(IF(DP74&gt;DP$4,0,IF(DP74&lt;DP$3,1,((DP$4-DP74)/DP$5))))))*100</f>
        <v>66.393442622950815</v>
      </c>
      <c r="DR74" s="67">
        <v>15.2</v>
      </c>
      <c r="DS74" s="66">
        <f>(IF(DR74=-1,0,(IF(DR74&gt;DR$4,0,IF(DR74&lt;DR$3,1,((DR$4-DR74)/DR$5))))))*100</f>
        <v>83.01462317210347</v>
      </c>
      <c r="DT74" s="67">
        <v>7</v>
      </c>
      <c r="DU74" s="66">
        <f>DT74/18*100</f>
        <v>38.888888888888893</v>
      </c>
      <c r="DV74" s="78">
        <f>AVERAGE(DU74,DQ74,DS74)</f>
        <v>62.765651561314392</v>
      </c>
      <c r="DW74" s="78">
        <f>+DV74</f>
        <v>62.765651561314392</v>
      </c>
      <c r="DX74" s="115">
        <f>ROUND(DV74,1)</f>
        <v>62.8</v>
      </c>
      <c r="DY74" s="69">
        <f>RANK(DW74,DW$13:DW$224)</f>
        <v>67</v>
      </c>
      <c r="DZ74" s="67">
        <v>27.336346406181701</v>
      </c>
      <c r="EA74" s="68">
        <f>(IF(DZ74=-1,0,(IF(DZ74&lt;DZ$4,0,IF(DZ74&gt;DZ$3,1,((-DZ$4+DZ74)/DZ$5))))))*100</f>
        <v>29.425561255308608</v>
      </c>
      <c r="EB74" s="67">
        <v>5</v>
      </c>
      <c r="EC74" s="66">
        <f>(IF(EB74=-1,0,(IF(EB74&lt;EB$4,0,IF(EB74&gt;EB$3,1,((-EB$4+EB74)/EB$5))))))*100</f>
        <v>31.25</v>
      </c>
      <c r="ED74" s="68">
        <f>AVERAGE(EA74,EC74)</f>
        <v>30.337780627654304</v>
      </c>
      <c r="EE74" s="78">
        <f>+ED74</f>
        <v>30.337780627654304</v>
      </c>
      <c r="EF74" s="115">
        <f>ROUND(ED74,1)</f>
        <v>30.3</v>
      </c>
      <c r="EG74" s="69">
        <f>RANK(EE74,EE$13:EE$224)</f>
        <v>149</v>
      </c>
      <c r="EH74" s="81"/>
      <c r="EI74" s="81"/>
      <c r="EJ74" s="81"/>
      <c r="EK74" s="83">
        <f>RANK(EN74,EN$13:EN$224)</f>
        <v>159</v>
      </c>
      <c r="EL74" s="134">
        <f>ROUND(EM74,1)</f>
        <v>48</v>
      </c>
      <c r="EM74" s="158">
        <f>AVERAGE(Q74,AC74,BA74,BH74,BY74,CR74,DL74,DV74,ED74,AO74)</f>
        <v>47.976132463231664</v>
      </c>
      <c r="EN74" s="139">
        <f>AVERAGE(Q74,AC74,BA74,BH74,BY74,CR74,DL74,DV74,ED74,AO74)</f>
        <v>47.976132463231664</v>
      </c>
      <c r="EO74" s="84"/>
      <c r="EP74" s="85"/>
      <c r="EQ74" s="46"/>
    </row>
    <row r="75" spans="1:147" ht="14.45" customHeight="1" x14ac:dyDescent="0.25">
      <c r="A75" s="64" t="s">
        <v>82</v>
      </c>
      <c r="B75" s="156" t="str">
        <f>INDEX('Economy Names'!$A$2:$H$213,'Economy Names'!L64,'Economy Names'!$K$1)</f>
        <v>Fiji</v>
      </c>
      <c r="C75" s="65">
        <v>11</v>
      </c>
      <c r="D75" s="66">
        <f>(IF(C75=-1,0,(IF(C75&gt;C$4,0,IF(C75&lt;C$3,1,((C$4-C75)/C$5))))))*100</f>
        <v>41.17647058823529</v>
      </c>
      <c r="E75" s="65">
        <v>40</v>
      </c>
      <c r="F75" s="66">
        <f>(IF(E75=-1,0,(IF(E75&gt;E$4,0,IF(E75&lt;E$3,1,((E$4-E75)/E$5))))))*100</f>
        <v>60.301507537688437</v>
      </c>
      <c r="G75" s="67">
        <v>14.4603620614857</v>
      </c>
      <c r="H75" s="66">
        <f>(IF(G75=-1,0,(IF(G75&gt;G$4,0,IF(G75&lt;G$3,1,((G$4-G75)/G$5))))))*100</f>
        <v>92.769818969257145</v>
      </c>
      <c r="I75" s="65">
        <v>11</v>
      </c>
      <c r="J75" s="66">
        <f>(IF(I75=-1,0,(IF(I75&gt;I$4,0,IF(I75&lt;I$3,1,((I$4-I75)/I$5))))))*100</f>
        <v>41.17647058823529</v>
      </c>
      <c r="K75" s="65">
        <v>40</v>
      </c>
      <c r="L75" s="66">
        <f>(IF(K75=-1,0,(IF(K75&gt;K$4,0,IF(K75&lt;K$3,1,((K$4-K75)/K$5))))))*100</f>
        <v>60.301507537688437</v>
      </c>
      <c r="M75" s="67">
        <v>14.4603620614857</v>
      </c>
      <c r="N75" s="68">
        <f>(IF(M75=-1,0,(IF(M75&gt;M$4,0,IF(M75&lt;M$3,1,((M$4-M75)/M$5))))))*100</f>
        <v>92.769818969257145</v>
      </c>
      <c r="O75" s="67">
        <v>0</v>
      </c>
      <c r="P75" s="66">
        <f>(IF(O75=-1,0,(IF(O75&gt;O$4,0,IF(O75&lt;O$3,1,((O$4-O75)/O$5))))))*100</f>
        <v>100</v>
      </c>
      <c r="Q75" s="68">
        <f>25%*P75+12.5%*D75+12.5%*F75+12.5%*H75+12.5%*J75+12.5%*L75+12.5%*N75</f>
        <v>73.561949273795221</v>
      </c>
      <c r="R75" s="78">
        <f>+Q75</f>
        <v>73.561949273795221</v>
      </c>
      <c r="S75" s="115">
        <f>+ROUND(Q75,1)</f>
        <v>73.599999999999994</v>
      </c>
      <c r="T75" s="69">
        <f>RANK(R75,R$13:R$224)</f>
        <v>163</v>
      </c>
      <c r="U75" s="70">
        <v>15</v>
      </c>
      <c r="V75" s="66">
        <f>(IF(U75=-1,0,(IF(U75&gt;U$4,0,IF(U75&lt;U$3,1,((U$4-U75)/U$5))))))*100</f>
        <v>60</v>
      </c>
      <c r="W75" s="70">
        <v>141</v>
      </c>
      <c r="X75" s="66">
        <f>(IF(W75=-1,0,(IF(W75&gt;W$4,0,IF(W75&lt;W$3,1,((W$4-W75)/W$5))))))*100</f>
        <v>66.858789625360231</v>
      </c>
      <c r="Y75" s="71">
        <v>0.50471582791320002</v>
      </c>
      <c r="Z75" s="68">
        <f>(IF(Y75=-1,0,(IF(Y75&gt;Y$4,0,IF(Y75&lt;Y$3,1,((Y$4-Y75)/Y$5))))))*100</f>
        <v>97.476420860434004</v>
      </c>
      <c r="AA75" s="70">
        <v>7</v>
      </c>
      <c r="AB75" s="66">
        <f>IF(AA75="No Practice", 0, AA75/15*100)</f>
        <v>46.666666666666664</v>
      </c>
      <c r="AC75" s="68">
        <f>AVERAGE(V75,X75,Z75,AB75)</f>
        <v>67.750469288115227</v>
      </c>
      <c r="AD75" s="68">
        <f>+AC75</f>
        <v>67.750469288115227</v>
      </c>
      <c r="AE75" s="115">
        <f>+ROUND(AC75,1)</f>
        <v>67.8</v>
      </c>
      <c r="AF75" s="72">
        <f>RANK(AD75,AD$13:AD$224)</f>
        <v>102</v>
      </c>
      <c r="AG75" s="70">
        <v>4</v>
      </c>
      <c r="AH75" s="66">
        <f>(IF(AG75=-1,0,(IF(AG75&gt;AG$4,0,IF(AG75&lt;AG$3,1,((AG$4-AG75)/AG$5))))))*100</f>
        <v>83.333333333333343</v>
      </c>
      <c r="AI75" s="70">
        <v>81</v>
      </c>
      <c r="AJ75" s="66">
        <f>(IF(AI75=-1,0,(IF(AI75&gt;AI$4,0,IF(AI75&lt;AI$3,1,((AI$4-AI75)/AI$5))))))*100</f>
        <v>72.608695652173921</v>
      </c>
      <c r="AK75" s="71">
        <v>1191.35405303265</v>
      </c>
      <c r="AL75" s="66">
        <f>(IF(AK75=-1,0,(IF(AK75&gt;AK$4,0,IF(AK75&lt;AK$3,1,((AK$4-AK75)/AK$5))))))*100</f>
        <v>85.291925271201848</v>
      </c>
      <c r="AM75" s="70">
        <v>4</v>
      </c>
      <c r="AN75" s="66">
        <f>+IF(AM75="No Practice",0,AM75/8)*100</f>
        <v>50</v>
      </c>
      <c r="AO75" s="74">
        <f>AVERAGE(AH75,AJ75,AL75,AN75)</f>
        <v>72.808488564177281</v>
      </c>
      <c r="AP75" s="68">
        <f>+AO75</f>
        <v>72.808488564177281</v>
      </c>
      <c r="AQ75" s="115">
        <f>+ROUND(AO75,1)</f>
        <v>72.8</v>
      </c>
      <c r="AR75" s="69">
        <f>RANK(AP75,AP$13:AP$224)</f>
        <v>97</v>
      </c>
      <c r="AS75" s="75">
        <v>4</v>
      </c>
      <c r="AT75" s="66">
        <f>(IF(AS75=-1,0,(IF(AS75&gt;AS$4,0,IF(AS75&lt;AS$3,1,((AS$4-AS75)/AS$5))))))*100</f>
        <v>75</v>
      </c>
      <c r="AU75" s="75">
        <v>69</v>
      </c>
      <c r="AV75" s="66">
        <f>(IF(AU75=-1,0,(IF(AU75&gt;AU$4,0,IF(AU75&lt;AU$3,1,((AU$4-AU75)/AU$5))))))*100</f>
        <v>67.464114832535884</v>
      </c>
      <c r="AW75" s="75">
        <v>3.0028174917483699</v>
      </c>
      <c r="AX75" s="68">
        <f>(IF(AW75=-1,0,(IF(AW75&gt;AW$4,0,IF(AW75&lt;AW$3,1,((AW$4-AW75)/AW$5))))))*100</f>
        <v>79.981216721677526</v>
      </c>
      <c r="AY75" s="75">
        <v>19.5</v>
      </c>
      <c r="AZ75" s="66">
        <f>+IF(AY75="No Practice",0,AY75/30)*100</f>
        <v>65</v>
      </c>
      <c r="BA75" s="76">
        <f>AVERAGE(AT75,AV75,AX75,AZ75)</f>
        <v>71.861332888553349</v>
      </c>
      <c r="BB75" s="68">
        <f>+BA75</f>
        <v>71.861332888553349</v>
      </c>
      <c r="BC75" s="115">
        <f>+ROUND(BA75,1)</f>
        <v>71.900000000000006</v>
      </c>
      <c r="BD75" s="69">
        <f>RANK(BB75,BB$13:BB$224)</f>
        <v>57</v>
      </c>
      <c r="BE75" s="73">
        <v>0</v>
      </c>
      <c r="BF75" s="73">
        <v>5</v>
      </c>
      <c r="BG75" s="77">
        <f>+SUM(BE75,BF75)</f>
        <v>5</v>
      </c>
      <c r="BH75" s="76">
        <f>(IF(BG75=-1,0,(IF(BG75&lt;BG$4,0,IF(BG75&gt;BG$3,1,((-BG$4+BG75)/BG$5))))))*100</f>
        <v>25</v>
      </c>
      <c r="BI75" s="119">
        <f>+BH75</f>
        <v>25</v>
      </c>
      <c r="BJ75" s="115">
        <f>ROUND(BH75,1)</f>
        <v>25</v>
      </c>
      <c r="BK75" s="69">
        <f>RANK(BI75,BI$13:BI$224)</f>
        <v>165</v>
      </c>
      <c r="BL75" s="73">
        <v>2</v>
      </c>
      <c r="BM75" s="68">
        <f>(IF(BL75=-1,0,(IF(BL75&lt;BL$4,0,IF(BL75&gt;BL$3,1,((-BL$4+BL75)/BL$5))))))*100</f>
        <v>20</v>
      </c>
      <c r="BN75" s="73">
        <v>8</v>
      </c>
      <c r="BO75" s="68">
        <f>(IF(BN75=-1,0,(IF(BN75&lt;BN$4,0,IF(BN75&gt;BN$3,1,((-BN$4+BN75)/BN$5))))))*100</f>
        <v>80</v>
      </c>
      <c r="BP75" s="73">
        <v>7</v>
      </c>
      <c r="BQ75" s="68">
        <f>(IF(BP75=-1,0,(IF(BP75&lt;BP$4,0,IF(BP75&gt;BP$3,1,((-BP$4+BP75)/BP$5))))))*100</f>
        <v>70</v>
      </c>
      <c r="BR75" s="73">
        <v>4</v>
      </c>
      <c r="BS75" s="78">
        <f>(IF(BR75=-1,0,(IF(BR75&lt;BR$4,0,IF(BR75&gt;BR$3,1,((-BR$4+BR75)/BR$5))))))*100</f>
        <v>66.666666666666657</v>
      </c>
      <c r="BT75" s="73">
        <v>3</v>
      </c>
      <c r="BU75" s="68">
        <f>(IF(BT75=-1,0,(IF(BT75&lt;BT$4,0,IF(BT75&gt;BT$3,1,((-BT$4+BT75)/BT$5))))))*100</f>
        <v>42.857142857142854</v>
      </c>
      <c r="BV75" s="73">
        <v>3</v>
      </c>
      <c r="BW75" s="66">
        <f>(IF(BV75=-1,0,(IF(BV75&lt;BV$4,0,IF(BV75&gt;BV$3,1,((-BV$4+BV75)/BV$5))))))*100</f>
        <v>42.857142857142854</v>
      </c>
      <c r="BX75" s="77">
        <f>+SUM(BN75,BL75,BP75,BR75,BT75,BV75)</f>
        <v>27</v>
      </c>
      <c r="BY75" s="80">
        <f>(IF(BX75=-1,0,(IF(BX75&lt;BX$4,0,IF(BX75&gt;BX$3,1,((-BX$4+BX75)/BX$5))))))*100</f>
        <v>54</v>
      </c>
      <c r="BZ75" s="78">
        <f>+BY75</f>
        <v>54</v>
      </c>
      <c r="CA75" s="115">
        <f>+ROUND(BY75,1)</f>
        <v>54</v>
      </c>
      <c r="CB75" s="72">
        <f>RANK(BZ75,BZ$13:BZ$224)</f>
        <v>97</v>
      </c>
      <c r="CC75" s="73">
        <v>38</v>
      </c>
      <c r="CD75" s="68">
        <f>(IF(CC75=-1,0,(IF(CC75&gt;CC$4,0,IF(CC75&lt;CC$3,1,((CC$4-CC75)/CC$5))))))*100</f>
        <v>41.666666666666671</v>
      </c>
      <c r="CE75" s="73">
        <v>247</v>
      </c>
      <c r="CF75" s="66">
        <f>(IF(CE75=-1,0,(IF(CE75&gt;CE$4,0,IF(CE75&lt;CE$3,1,((CE$4-CE75)/CE$5))))))*100</f>
        <v>69.397217928902634</v>
      </c>
      <c r="CG75" s="73">
        <v>32.082085098028898</v>
      </c>
      <c r="CH75" s="66">
        <f>(IF(CG75=-1,0,(IF(CG75&gt;CG$4,0,IF(CG75&lt;CG$3,1,((CG$4-CG75)/CG$5)^$CH$3)))))*100</f>
        <v>91.645457338463771</v>
      </c>
      <c r="CI75" s="73">
        <v>12</v>
      </c>
      <c r="CJ75" s="78">
        <f>IF(CI75="NO VAT","No VAT",(IF(CI75="NO REFUND",0,(IF(CI75&gt;CI$5,0,IF(CI75&lt;CI$3,1,((CI$5-CI75)/CI$5))))))*100)</f>
        <v>76</v>
      </c>
      <c r="CK75" s="73">
        <v>18.880952380952401</v>
      </c>
      <c r="CL75" s="68">
        <f>IF(CK75="NO VAT","No VAT",(IF(CK75="NO REFUND",0,(IF(CK75&gt;CK$4,0,IF(CK75&lt;CK$3,1,((CK$4-CK75)/CK$5))))))*100)</f>
        <v>69.727891156462547</v>
      </c>
      <c r="CM75" s="73">
        <v>12</v>
      </c>
      <c r="CN75" s="68">
        <f>IF(CM75="NO CIT","No CIT",IF(CM75&gt;CM$4,0,IF(CM75&lt;CM$3,1,((CM$4-CM75)/CM$5)))*100)</f>
        <v>80.733944954128447</v>
      </c>
      <c r="CO75" s="73">
        <v>0</v>
      </c>
      <c r="CP75" s="66">
        <f>IF(CO75="NO CIT","No CIT",IF(CO75&gt;CO$4,0,IF(CO75&lt;CO$3,1,((CO$5-CO75)/CO$5)))*100)</f>
        <v>100</v>
      </c>
      <c r="CQ75" s="157">
        <f>IF(OR(ISNUMBER(CJ75),ISNUMBER(CL75),ISNUMBER(CN75),ISNUMBER(CP75)),AVERAGE(CJ75,CL75,CN75,CP75),"")</f>
        <v>81.615459027647745</v>
      </c>
      <c r="CR75" s="128">
        <f>AVERAGE(CD75,CF75,CH75,CQ75)</f>
        <v>71.081200240420202</v>
      </c>
      <c r="CS75" s="78">
        <f>+CR75</f>
        <v>71.081200240420202</v>
      </c>
      <c r="CT75" s="115">
        <f>ROUND(CR75,1)</f>
        <v>71.099999999999994</v>
      </c>
      <c r="CU75" s="69">
        <f>RANK(CS75,CS$13:CS$224)</f>
        <v>101</v>
      </c>
      <c r="CV75" s="73">
        <v>56</v>
      </c>
      <c r="CW75" s="68">
        <f>(IF(CV75=-1,0,(IF(CV75&gt;CV$4,0,IF(CV75&lt;CV$3,1,((CV$4-CV75)/CV$5))))))*100</f>
        <v>65.408805031446533</v>
      </c>
      <c r="CX75" s="73">
        <v>56.3333333333333</v>
      </c>
      <c r="CY75" s="68">
        <f>(IF(CX75=-1,0,(IF(CX75&gt;CX$4,0,IF(CX75&lt;CX$3,1,((CX$4-CX75)/CX$5))))))*100</f>
        <v>67.258382642998043</v>
      </c>
      <c r="CZ75" s="73">
        <v>316.666666666666</v>
      </c>
      <c r="DA75" s="68">
        <f>(IF(CZ75=-1,0,(IF(CZ75&gt;CZ$4,0,IF(CZ75&lt;CZ$3,1,((CZ$4-CZ75)/CZ$5))))))*100</f>
        <v>70.125786163522079</v>
      </c>
      <c r="DB75" s="73">
        <v>76</v>
      </c>
      <c r="DC75" s="68">
        <f>(IF(DB75=-1,0,(IF(DB75&gt;DB$4,0,IF(DB75&lt;DB$3,1,((DB$4-DB75)/DB$5))))))*100</f>
        <v>81</v>
      </c>
      <c r="DD75" s="73">
        <v>34.75</v>
      </c>
      <c r="DE75" s="68">
        <f>(IF(DD75=-1,0,(IF(DD75&gt;DD$4,0,IF(DD75&lt;DD$3,1,((DD$4-DD75)/DD$5))))))*100</f>
        <v>87.903225806451616</v>
      </c>
      <c r="DF75" s="73">
        <v>33.75</v>
      </c>
      <c r="DG75" s="68">
        <f>(IF(DF75=-1,0,(IF(DF75&gt;DF$4,0,IF(DF75&lt;DF$3,1,((DF$4-DF75)/DF$5))))))*100</f>
        <v>86.29707112970712</v>
      </c>
      <c r="DH75" s="73">
        <v>319.83333333333297</v>
      </c>
      <c r="DI75" s="68">
        <f>(IF(DH75=-1,0,(IF(DH75&gt;DH$4,0,IF(DH75&lt;DH$3,1,((DH$4-DH75)/DH$5))))))*100</f>
        <v>73.347222222222257</v>
      </c>
      <c r="DJ75" s="73">
        <v>57.5</v>
      </c>
      <c r="DK75" s="66">
        <f>(IF(DJ75=-1,0,(IF(DJ75&gt;DJ$4,0,IF(DJ75&lt;DJ$3,1,((DJ$4-DJ75)/DJ$5))))))*100</f>
        <v>91.785714285714278</v>
      </c>
      <c r="DL75" s="78">
        <f>AVERAGE(CW75,CY75,DA75,DC75,DE75,DG75,DI75,DK75)</f>
        <v>77.89077591025773</v>
      </c>
      <c r="DM75" s="78">
        <f>+DL75</f>
        <v>77.89077591025773</v>
      </c>
      <c r="DN75" s="115">
        <f>ROUND(DL75,1)</f>
        <v>77.900000000000006</v>
      </c>
      <c r="DO75" s="69">
        <f>RANK(DM75,DM$13:DM$224)</f>
        <v>79</v>
      </c>
      <c r="DP75" s="67">
        <v>397</v>
      </c>
      <c r="DQ75" s="66">
        <f>(IF(DP75=-1,0,(IF(DP75&gt;DP$4,0,IF(DP75&lt;DP$3,1,((DP$4-DP75)/DP$5))))))*100</f>
        <v>77.295081967213122</v>
      </c>
      <c r="DR75" s="67">
        <v>42.6</v>
      </c>
      <c r="DS75" s="66">
        <f>(IF(DR75=-1,0,(IF(DR75&gt;DR$4,0,IF(DR75&lt;DR$3,1,((DR$4-DR75)/DR$5))))))*100</f>
        <v>52.193475815523051</v>
      </c>
      <c r="DT75" s="67">
        <v>7.5</v>
      </c>
      <c r="DU75" s="66">
        <f>DT75/18*100</f>
        <v>41.666666666666671</v>
      </c>
      <c r="DV75" s="78">
        <f>AVERAGE(DU75,DQ75,DS75)</f>
        <v>57.051741483134286</v>
      </c>
      <c r="DW75" s="78">
        <f>+DV75</f>
        <v>57.051741483134286</v>
      </c>
      <c r="DX75" s="115">
        <f>ROUND(DV75,1)</f>
        <v>57.1</v>
      </c>
      <c r="DY75" s="69">
        <f>RANK(DW75,DW$13:DW$224)</f>
        <v>101</v>
      </c>
      <c r="DZ75" s="67">
        <v>46.511745912513497</v>
      </c>
      <c r="EA75" s="68">
        <f>(IF(DZ75=-1,0,(IF(DZ75&lt;DZ$4,0,IF(DZ75&gt;DZ$3,1,((-DZ$4+DZ75)/DZ$5))))))*100</f>
        <v>50.066464921973619</v>
      </c>
      <c r="EB75" s="67">
        <v>6</v>
      </c>
      <c r="EC75" s="66">
        <f>(IF(EB75=-1,0,(IF(EB75&lt;EB$4,0,IF(EB75&gt;EB$3,1,((-EB$4+EB75)/EB$5))))))*100</f>
        <v>37.5</v>
      </c>
      <c r="ED75" s="68">
        <f>AVERAGE(EA75,EC75)</f>
        <v>43.78323246098681</v>
      </c>
      <c r="EE75" s="78">
        <f>+ED75</f>
        <v>43.78323246098681</v>
      </c>
      <c r="EF75" s="115">
        <f>ROUND(ED75,1)</f>
        <v>43.8</v>
      </c>
      <c r="EG75" s="69">
        <f>RANK(EE75,EE$13:EE$224)</f>
        <v>98</v>
      </c>
      <c r="EH75" s="81"/>
      <c r="EI75" s="81"/>
      <c r="EJ75" s="81"/>
      <c r="EK75" s="83">
        <f>RANK(EN75,EN$13:EN$224)</f>
        <v>102</v>
      </c>
      <c r="EL75" s="134">
        <f>ROUND(EM75,1)</f>
        <v>61.5</v>
      </c>
      <c r="EM75" s="158">
        <f>AVERAGE(Q75,AC75,BA75,BH75,BY75,CR75,DL75,DV75,ED75,AO75)</f>
        <v>61.478919010944011</v>
      </c>
      <c r="EN75" s="139">
        <f>AVERAGE(Q75,AC75,BA75,BH75,BY75,CR75,DL75,DV75,ED75,AO75)</f>
        <v>61.478919010944011</v>
      </c>
      <c r="EO75" s="84"/>
      <c r="EP75" s="85"/>
      <c r="EQ75" s="46"/>
    </row>
    <row r="76" spans="1:147" ht="14.45" customHeight="1" x14ac:dyDescent="0.25">
      <c r="A76" s="64" t="s">
        <v>83</v>
      </c>
      <c r="B76" s="156" t="str">
        <f>INDEX('Economy Names'!$A$2:$H$213,'Economy Names'!L65,'Economy Names'!$K$1)</f>
        <v>Finland</v>
      </c>
      <c r="C76" s="65">
        <v>3</v>
      </c>
      <c r="D76" s="66">
        <f>(IF(C76=-1,0,(IF(C76&gt;C$4,0,IF(C76&lt;C$3,1,((C$4-C76)/C$5))))))*100</f>
        <v>88.235294117647058</v>
      </c>
      <c r="E76" s="65">
        <v>13</v>
      </c>
      <c r="F76" s="66">
        <f>(IF(E76=-1,0,(IF(E76&gt;E$4,0,IF(E76&lt;E$3,1,((E$4-E76)/E$5))))))*100</f>
        <v>87.437185929648237</v>
      </c>
      <c r="G76" s="67">
        <v>0.65162534705401998</v>
      </c>
      <c r="H76" s="66">
        <f>(IF(G76=-1,0,(IF(G76&gt;G$4,0,IF(G76&lt;G$3,1,((G$4-G76)/G$5))))))*100</f>
        <v>99.674187326472989</v>
      </c>
      <c r="I76" s="65">
        <v>3</v>
      </c>
      <c r="J76" s="66">
        <f>(IF(I76=-1,0,(IF(I76&gt;I$4,0,IF(I76&lt;I$3,1,((I$4-I76)/I$5))))))*100</f>
        <v>88.235294117647058</v>
      </c>
      <c r="K76" s="65">
        <v>13</v>
      </c>
      <c r="L76" s="66">
        <f>(IF(K76=-1,0,(IF(K76&gt;K$4,0,IF(K76&lt;K$3,1,((K$4-K76)/K$5))))))*100</f>
        <v>87.437185929648237</v>
      </c>
      <c r="M76" s="67">
        <v>0.65162534705401998</v>
      </c>
      <c r="N76" s="68">
        <f>(IF(M76=-1,0,(IF(M76&gt;M$4,0,IF(M76&lt;M$3,1,((M$4-M76)/M$5))))))*100</f>
        <v>99.674187326472989</v>
      </c>
      <c r="O76" s="67">
        <v>5.9238667914001901</v>
      </c>
      <c r="P76" s="66">
        <f>(IF(O76=-1,0,(IF(O76&gt;O$4,0,IF(O76&lt;O$3,1,((O$4-O76)/O$5))))))*100</f>
        <v>98.51903330214995</v>
      </c>
      <c r="Q76" s="68">
        <f>25%*P76+12.5%*D76+12.5%*F76+12.5%*H76+12.5%*J76+12.5%*L76+12.5%*N76</f>
        <v>93.466425168979555</v>
      </c>
      <c r="R76" s="78">
        <f>+Q76</f>
        <v>93.466425168979555</v>
      </c>
      <c r="S76" s="115">
        <f>+ROUND(Q76,1)</f>
        <v>93.5</v>
      </c>
      <c r="T76" s="69">
        <f>RANK(R76,R$13:R$224)</f>
        <v>31</v>
      </c>
      <c r="U76" s="70">
        <v>17</v>
      </c>
      <c r="V76" s="66">
        <f>(IF(U76=-1,0,(IF(U76&gt;U$4,0,IF(U76&lt;U$3,1,((U$4-U76)/U$5))))))*100</f>
        <v>52</v>
      </c>
      <c r="W76" s="70">
        <v>65</v>
      </c>
      <c r="X76" s="66">
        <f>(IF(W76=-1,0,(IF(W76&gt;W$4,0,IF(W76&lt;W$3,1,((W$4-W76)/W$5))))))*100</f>
        <v>88.760806916426517</v>
      </c>
      <c r="Y76" s="71">
        <v>0.74170129593734002</v>
      </c>
      <c r="Z76" s="68">
        <f>(IF(Y76=-1,0,(IF(Y76&gt;Y$4,0,IF(Y76&lt;Y$3,1,((Y$4-Y76)/Y$5))))))*100</f>
        <v>96.291493520313296</v>
      </c>
      <c r="AA76" s="70">
        <v>10</v>
      </c>
      <c r="AB76" s="66">
        <f>IF(AA76="No Practice", 0, AA76/15*100)</f>
        <v>66.666666666666657</v>
      </c>
      <c r="AC76" s="68">
        <f>AVERAGE(V76,X76,Z76,AB76)</f>
        <v>75.929741775851625</v>
      </c>
      <c r="AD76" s="68">
        <f>+AC76</f>
        <v>75.929741775851625</v>
      </c>
      <c r="AE76" s="115">
        <f>+ROUND(AC76,1)</f>
        <v>75.900000000000006</v>
      </c>
      <c r="AF76" s="72">
        <f>RANK(AD76,AD$13:AD$224)</f>
        <v>42</v>
      </c>
      <c r="AG76" s="70">
        <v>5</v>
      </c>
      <c r="AH76" s="66">
        <f>(IF(AG76=-1,0,(IF(AG76&gt;AG$4,0,IF(AG76&lt;AG$3,1,((AG$4-AG76)/AG$5))))))*100</f>
        <v>66.666666666666657</v>
      </c>
      <c r="AI76" s="70">
        <v>42</v>
      </c>
      <c r="AJ76" s="66">
        <f>(IF(AI76=-1,0,(IF(AI76&gt;AI$4,0,IF(AI76&lt;AI$3,1,((AI$4-AI76)/AI$5))))))*100</f>
        <v>89.565217391304358</v>
      </c>
      <c r="AK76" s="71">
        <v>27.513494094526902</v>
      </c>
      <c r="AL76" s="66">
        <f>(IF(AK76=-1,0,(IF(AK76&gt;AK$4,0,IF(AK76&lt;AK$3,1,((AK$4-AK76)/AK$5))))))*100</f>
        <v>99.660327233400906</v>
      </c>
      <c r="AM76" s="70">
        <v>8</v>
      </c>
      <c r="AN76" s="66">
        <f>+IF(AM76="No Practice",0,AM76/8)*100</f>
        <v>100</v>
      </c>
      <c r="AO76" s="74">
        <f>AVERAGE(AH76,AJ76,AL76,AN76)</f>
        <v>88.973052822842973</v>
      </c>
      <c r="AP76" s="68">
        <f>+AO76</f>
        <v>88.973052822842973</v>
      </c>
      <c r="AQ76" s="115">
        <f>+ROUND(AO76,1)</f>
        <v>89</v>
      </c>
      <c r="AR76" s="69">
        <f>RANK(AP76,AP$13:AP$224)</f>
        <v>24</v>
      </c>
      <c r="AS76" s="75">
        <v>3</v>
      </c>
      <c r="AT76" s="66">
        <f>(IF(AS76=-1,0,(IF(AS76&gt;AS$4,0,IF(AS76&lt;AS$3,1,((AS$4-AS76)/AS$5))))))*100</f>
        <v>83.333333333333343</v>
      </c>
      <c r="AU76" s="75">
        <v>61.5</v>
      </c>
      <c r="AV76" s="66">
        <f>(IF(AU76=-1,0,(IF(AU76&gt;AU$4,0,IF(AU76&lt;AU$3,1,((AU$4-AU76)/AU$5))))))*100</f>
        <v>71.05263157894737</v>
      </c>
      <c r="AW76" s="75">
        <v>4.0113264333051504</v>
      </c>
      <c r="AX76" s="68">
        <f>(IF(AW76=-1,0,(IF(AW76&gt;AW$4,0,IF(AW76&lt;AW$3,1,((AW$4-AW76)/AW$5))))))*100</f>
        <v>73.257823777965669</v>
      </c>
      <c r="AY76" s="75">
        <v>26.5</v>
      </c>
      <c r="AZ76" s="66">
        <f>+IF(AY76="No Practice",0,AY76/30)*100</f>
        <v>88.333333333333329</v>
      </c>
      <c r="BA76" s="76">
        <f>AVERAGE(AT76,AV76,AX76,AZ76)</f>
        <v>78.99428050589492</v>
      </c>
      <c r="BB76" s="68">
        <f>+BA76</f>
        <v>78.99428050589492</v>
      </c>
      <c r="BC76" s="115">
        <f>+ROUND(BA76,1)</f>
        <v>79</v>
      </c>
      <c r="BD76" s="69">
        <f>RANK(BB76,BB$13:BB$224)</f>
        <v>34</v>
      </c>
      <c r="BE76" s="73">
        <v>6</v>
      </c>
      <c r="BF76" s="73">
        <v>6</v>
      </c>
      <c r="BG76" s="77">
        <f>+SUM(BE76,BF76)</f>
        <v>12</v>
      </c>
      <c r="BH76" s="76">
        <f>(IF(BG76=-1,0,(IF(BG76&lt;BG$4,0,IF(BG76&gt;BG$3,1,((-BG$4+BG76)/BG$5))))))*100</f>
        <v>60</v>
      </c>
      <c r="BI76" s="119">
        <f>+BH76</f>
        <v>60</v>
      </c>
      <c r="BJ76" s="115">
        <f>ROUND(BH76,1)</f>
        <v>60</v>
      </c>
      <c r="BK76" s="69">
        <f>RANK(BI76,BI$13:BI$224)</f>
        <v>80</v>
      </c>
      <c r="BL76" s="73">
        <v>6</v>
      </c>
      <c r="BM76" s="68">
        <f>(IF(BL76=-1,0,(IF(BL76&lt;BL$4,0,IF(BL76&gt;BL$3,1,((-BL$4+BL76)/BL$5))))))*100</f>
        <v>60</v>
      </c>
      <c r="BN76" s="73">
        <v>4</v>
      </c>
      <c r="BO76" s="68">
        <f>(IF(BN76=-1,0,(IF(BN76&lt;BN$4,0,IF(BN76&gt;BN$3,1,((-BN$4+BN76)/BN$5))))))*100</f>
        <v>40</v>
      </c>
      <c r="BP76" s="73">
        <v>8</v>
      </c>
      <c r="BQ76" s="68">
        <f>(IF(BP76=-1,0,(IF(BP76&lt;BP$4,0,IF(BP76&gt;BP$3,1,((-BP$4+BP76)/BP$5))))))*100</f>
        <v>80</v>
      </c>
      <c r="BR76" s="73">
        <v>5</v>
      </c>
      <c r="BS76" s="78">
        <f>(IF(BR76=-1,0,(IF(BR76&lt;BR$4,0,IF(BR76&gt;BR$3,1,((-BR$4+BR76)/BR$5))))))*100</f>
        <v>83.333333333333343</v>
      </c>
      <c r="BT76" s="73">
        <v>2</v>
      </c>
      <c r="BU76" s="68">
        <f>(IF(BT76=-1,0,(IF(BT76&lt;BT$4,0,IF(BT76&gt;BT$3,1,((-BT$4+BT76)/BT$5))))))*100</f>
        <v>28.571428571428569</v>
      </c>
      <c r="BV76" s="73">
        <v>6</v>
      </c>
      <c r="BW76" s="66">
        <f>(IF(BV76=-1,0,(IF(BV76&lt;BV$4,0,IF(BV76&gt;BV$3,1,((-BV$4+BV76)/BV$5))))))*100</f>
        <v>85.714285714285708</v>
      </c>
      <c r="BX76" s="77">
        <f>+SUM(BN76,BL76,BP76,BR76,BT76,BV76)</f>
        <v>31</v>
      </c>
      <c r="BY76" s="80">
        <f>(IF(BX76=-1,0,(IF(BX76&lt;BX$4,0,IF(BX76&gt;BX$3,1,((-BX$4+BX76)/BX$5))))))*100</f>
        <v>62</v>
      </c>
      <c r="BZ76" s="78">
        <f>+BY76</f>
        <v>62</v>
      </c>
      <c r="CA76" s="115">
        <f>+ROUND(BY76,1)</f>
        <v>62</v>
      </c>
      <c r="CB76" s="72">
        <f>RANK(BZ76,BZ$13:BZ$224)</f>
        <v>61</v>
      </c>
      <c r="CC76" s="73">
        <v>8</v>
      </c>
      <c r="CD76" s="68">
        <f>(IF(CC76=-1,0,(IF(CC76&gt;CC$4,0,IF(CC76&lt;CC$3,1,((CC$4-CC76)/CC$5))))))*100</f>
        <v>91.666666666666657</v>
      </c>
      <c r="CE76" s="73">
        <v>90</v>
      </c>
      <c r="CF76" s="66">
        <f>(IF(CE76=-1,0,(IF(CE76&gt;CE$4,0,IF(CE76&lt;CE$3,1,((CE$4-CE76)/CE$5))))))*100</f>
        <v>93.663060278207112</v>
      </c>
      <c r="CG76" s="73">
        <v>36.640703433855499</v>
      </c>
      <c r="CH76" s="66">
        <f>(IF(CG76=-1,0,(IF(CG76&gt;CG$4,0,IF(CG76&lt;CG$3,1,((CG$4-CG76)/CG$5)^$CH$3)))))*100</f>
        <v>85.149351266756014</v>
      </c>
      <c r="CI76" s="73">
        <v>5</v>
      </c>
      <c r="CJ76" s="78">
        <f>IF(CI76="NO VAT","No VAT",(IF(CI76="NO REFUND",0,(IF(CI76&gt;CI$5,0,IF(CI76&lt;CI$3,1,((CI$5-CI76)/CI$5))))))*100)</f>
        <v>90</v>
      </c>
      <c r="CK76" s="73">
        <v>6.1666666666666696</v>
      </c>
      <c r="CL76" s="68">
        <f>IF(CK76="NO VAT","No VAT",(IF(CK76="NO REFUND",0,(IF(CK76&gt;CK$4,0,IF(CK76&lt;CK$3,1,((CK$4-CK76)/CK$5))))))*100)</f>
        <v>94.272844272844267</v>
      </c>
      <c r="CM76" s="73">
        <v>8</v>
      </c>
      <c r="CN76" s="68">
        <f>IF(CM76="NO CIT","No CIT",IF(CM76&gt;CM$4,0,IF(CM76&lt;CM$3,1,((CM$4-CM76)/CM$5)))*100)</f>
        <v>88.073394495412856</v>
      </c>
      <c r="CO76" s="73">
        <v>0</v>
      </c>
      <c r="CP76" s="66">
        <f>IF(CO76="NO CIT","No CIT",IF(CO76&gt;CO$4,0,IF(CO76&lt;CO$3,1,((CO$5-CO76)/CO$5)))*100)</f>
        <v>100</v>
      </c>
      <c r="CQ76" s="157">
        <f>IF(OR(ISNUMBER(CJ76),ISNUMBER(CL76),ISNUMBER(CN76),ISNUMBER(CP76)),AVERAGE(CJ76,CL76,CN76,CP76),"")</f>
        <v>93.086559692064284</v>
      </c>
      <c r="CR76" s="128">
        <f>AVERAGE(CD76,CF76,CH76,CQ76)</f>
        <v>90.89140947592351</v>
      </c>
      <c r="CS76" s="78">
        <f>+CR76</f>
        <v>90.89140947592351</v>
      </c>
      <c r="CT76" s="115">
        <f>ROUND(CR76,1)</f>
        <v>90.9</v>
      </c>
      <c r="CU76" s="69">
        <f>RANK(CS76,CS$13:CS$224)</f>
        <v>10</v>
      </c>
      <c r="CV76" s="73">
        <v>36</v>
      </c>
      <c r="CW76" s="68">
        <f>(IF(CV76=-1,0,(IF(CV76&gt;CV$4,0,IF(CV76&lt;CV$3,1,((CV$4-CV76)/CV$5))))))*100</f>
        <v>77.987421383647799</v>
      </c>
      <c r="CX76" s="73">
        <v>2</v>
      </c>
      <c r="CY76" s="68">
        <f>(IF(CX76=-1,0,(IF(CX76&gt;CX$4,0,IF(CX76&lt;CX$3,1,((CX$4-CX76)/CX$5))))))*100</f>
        <v>99.408284023668642</v>
      </c>
      <c r="CZ76" s="73">
        <v>212.5</v>
      </c>
      <c r="DA76" s="68">
        <f>(IF(CZ76=-1,0,(IF(CZ76&gt;CZ$4,0,IF(CZ76&lt;CZ$3,1,((CZ$4-CZ76)/CZ$5))))))*100</f>
        <v>79.952830188679243</v>
      </c>
      <c r="DB76" s="73">
        <v>70</v>
      </c>
      <c r="DC76" s="68">
        <f>(IF(DB76=-1,0,(IF(DB76&gt;DB$4,0,IF(DB76&lt;DB$3,1,((DB$4-DB76)/DB$5))))))*100</f>
        <v>82.5</v>
      </c>
      <c r="DD76" s="73">
        <v>2</v>
      </c>
      <c r="DE76" s="68">
        <f>(IF(DD76=-1,0,(IF(DD76&gt;DD$4,0,IF(DD76&lt;DD$3,1,((DD$4-DD76)/DD$5))))))*100</f>
        <v>99.641577060931894</v>
      </c>
      <c r="DF76" s="73">
        <v>0.5</v>
      </c>
      <c r="DG76" s="68">
        <f>(IF(DF76=-1,0,(IF(DF76&gt;DF$4,0,IF(DF76&lt;DF$3,1,((DF$4-DF76)/DF$5))))))*100</f>
        <v>100</v>
      </c>
      <c r="DH76" s="73">
        <v>0</v>
      </c>
      <c r="DI76" s="68">
        <f>(IF(DH76=-1,0,(IF(DH76&gt;DH$4,0,IF(DH76&lt;DH$3,1,((DH$4-DH76)/DH$5))))))*100</f>
        <v>100</v>
      </c>
      <c r="DJ76" s="73">
        <v>0</v>
      </c>
      <c r="DK76" s="66">
        <f>(IF(DJ76=-1,0,(IF(DJ76&gt;DJ$4,0,IF(DJ76&lt;DJ$3,1,((DJ$4-DJ76)/DJ$5))))))*100</f>
        <v>100</v>
      </c>
      <c r="DL76" s="78">
        <f>AVERAGE(CW76,CY76,DA76,DC76,DE76,DG76,DI76,DK76)</f>
        <v>92.43626408211594</v>
      </c>
      <c r="DM76" s="78">
        <f>+DL76</f>
        <v>92.43626408211594</v>
      </c>
      <c r="DN76" s="115">
        <f>ROUND(DL76,1)</f>
        <v>92.4</v>
      </c>
      <c r="DO76" s="69">
        <f>RANK(DM76,DM$13:DM$224)</f>
        <v>37</v>
      </c>
      <c r="DP76" s="67">
        <v>485</v>
      </c>
      <c r="DQ76" s="66">
        <f>(IF(DP76=-1,0,(IF(DP76&gt;DP$4,0,IF(DP76&lt;DP$3,1,((DP$4-DP76)/DP$5))))))*100</f>
        <v>70.081967213114751</v>
      </c>
      <c r="DR76" s="67">
        <v>16.2</v>
      </c>
      <c r="DS76" s="66">
        <f>(IF(DR76=-1,0,(IF(DR76&gt;DR$4,0,IF(DR76&lt;DR$3,1,((DR$4-DR76)/DR$5))))))*100</f>
        <v>81.889763779527541</v>
      </c>
      <c r="DT76" s="67">
        <v>8.5</v>
      </c>
      <c r="DU76" s="66">
        <f>DT76/18*100</f>
        <v>47.222222222222221</v>
      </c>
      <c r="DV76" s="78">
        <f>AVERAGE(DU76,DQ76,DS76)</f>
        <v>66.39798440495484</v>
      </c>
      <c r="DW76" s="78">
        <f>+DV76</f>
        <v>66.39798440495484</v>
      </c>
      <c r="DX76" s="115">
        <f>ROUND(DV76,1)</f>
        <v>66.400000000000006</v>
      </c>
      <c r="DY76" s="69">
        <f>RANK(DW76,DW$13:DW$224)</f>
        <v>45</v>
      </c>
      <c r="DZ76" s="67">
        <v>88.035321710202197</v>
      </c>
      <c r="EA76" s="68">
        <f>(IF(DZ76=-1,0,(IF(DZ76&lt;DZ$4,0,IF(DZ76&gt;DZ$3,1,((-DZ$4+DZ76)/DZ$5))))))*100</f>
        <v>94.763532519055104</v>
      </c>
      <c r="EB76" s="67">
        <v>14.5</v>
      </c>
      <c r="EC76" s="66">
        <f>(IF(EB76=-1,0,(IF(EB76&lt;EB$4,0,IF(EB76&gt;EB$3,1,((-EB$4+EB76)/EB$5))))))*100</f>
        <v>90.625</v>
      </c>
      <c r="ED76" s="68">
        <f>AVERAGE(EA76,EC76)</f>
        <v>92.694266259527552</v>
      </c>
      <c r="EE76" s="78">
        <f>+ED76</f>
        <v>92.694266259527552</v>
      </c>
      <c r="EF76" s="115">
        <f>ROUND(ED76,1)</f>
        <v>92.7</v>
      </c>
      <c r="EG76" s="69">
        <f>RANK(EE76,EE$13:EE$224)</f>
        <v>1</v>
      </c>
      <c r="EH76" s="81"/>
      <c r="EI76" s="81"/>
      <c r="EJ76" s="81"/>
      <c r="EK76" s="83">
        <f>RANK(EN76,EN$13:EN$224)</f>
        <v>20</v>
      </c>
      <c r="EL76" s="134">
        <f>ROUND(EM76,1)</f>
        <v>80.2</v>
      </c>
      <c r="EM76" s="158">
        <f>AVERAGE(Q76,AC76,BA76,BH76,BY76,CR76,DL76,DV76,ED76,AO76)</f>
        <v>80.178342449609104</v>
      </c>
      <c r="EN76" s="139">
        <f>AVERAGE(Q76,AC76,BA76,BH76,BY76,CR76,DL76,DV76,ED76,AO76)</f>
        <v>80.178342449609104</v>
      </c>
      <c r="EO76" s="84"/>
      <c r="EP76" s="85"/>
      <c r="EQ76" s="46"/>
    </row>
    <row r="77" spans="1:147" ht="14.45" customHeight="1" x14ac:dyDescent="0.25">
      <c r="A77" s="64" t="s">
        <v>84</v>
      </c>
      <c r="B77" s="156" t="str">
        <f>INDEX('Economy Names'!$A$2:$H$213,'Economy Names'!L66,'Economy Names'!$K$1)</f>
        <v>France</v>
      </c>
      <c r="C77" s="65">
        <v>5</v>
      </c>
      <c r="D77" s="66">
        <f>(IF(C77=-1,0,(IF(C77&gt;C$4,0,IF(C77&lt;C$3,1,((C$4-C77)/C$5))))))*100</f>
        <v>76.470588235294116</v>
      </c>
      <c r="E77" s="65">
        <v>4</v>
      </c>
      <c r="F77" s="66">
        <f>(IF(E77=-1,0,(IF(E77&gt;E$4,0,IF(E77&lt;E$3,1,((E$4-E77)/E$5))))))*100</f>
        <v>96.482412060301499</v>
      </c>
      <c r="G77" s="67">
        <v>0.72757411535964001</v>
      </c>
      <c r="H77" s="66">
        <f>(IF(G77=-1,0,(IF(G77&gt;G$4,0,IF(G77&lt;G$3,1,((G$4-G77)/G$5))))))*100</f>
        <v>99.636212942320185</v>
      </c>
      <c r="I77" s="65">
        <v>5</v>
      </c>
      <c r="J77" s="66">
        <f>(IF(I77=-1,0,(IF(I77&gt;I$4,0,IF(I77&lt;I$3,1,((I$4-I77)/I$5))))))*100</f>
        <v>76.470588235294116</v>
      </c>
      <c r="K77" s="65">
        <v>4</v>
      </c>
      <c r="L77" s="66">
        <f>(IF(K77=-1,0,(IF(K77&gt;K$4,0,IF(K77&lt;K$3,1,((K$4-K77)/K$5))))))*100</f>
        <v>96.482412060301499</v>
      </c>
      <c r="M77" s="67">
        <v>0.72757411535964001</v>
      </c>
      <c r="N77" s="68">
        <f>(IF(M77=-1,0,(IF(M77&gt;M$4,0,IF(M77&lt;M$3,1,((M$4-M77)/M$5))))))*100</f>
        <v>99.636212942320185</v>
      </c>
      <c r="O77" s="67">
        <v>2.78497269037E-3</v>
      </c>
      <c r="P77" s="66">
        <f>(IF(O77=-1,0,(IF(O77&gt;O$4,0,IF(O77&lt;O$3,1,((O$4-O77)/O$5))))))*100</f>
        <v>99.999303756827402</v>
      </c>
      <c r="Q77" s="68">
        <f>25%*P77+12.5%*D77+12.5%*F77+12.5%*H77+12.5%*J77+12.5%*L77+12.5%*N77</f>
        <v>93.1471292486858</v>
      </c>
      <c r="R77" s="78">
        <f>+Q77</f>
        <v>93.1471292486858</v>
      </c>
      <c r="S77" s="115">
        <f>+ROUND(Q77,1)</f>
        <v>93.1</v>
      </c>
      <c r="T77" s="69">
        <f>RANK(R77,R$13:R$224)</f>
        <v>37</v>
      </c>
      <c r="U77" s="70">
        <v>9</v>
      </c>
      <c r="V77" s="66">
        <f>(IF(U77=-1,0,(IF(U77&gt;U$4,0,IF(U77&lt;U$3,1,((U$4-U77)/U$5))))))*100</f>
        <v>84</v>
      </c>
      <c r="W77" s="70">
        <v>213</v>
      </c>
      <c r="X77" s="66">
        <f>(IF(W77=-1,0,(IF(W77&gt;W$4,0,IF(W77&lt;W$3,1,((W$4-W77)/W$5))))))*100</f>
        <v>46.10951008645533</v>
      </c>
      <c r="Y77" s="71">
        <v>3.9215227386028499</v>
      </c>
      <c r="Z77" s="68">
        <f>(IF(Y77=-1,0,(IF(Y77&gt;Y$4,0,IF(Y77&lt;Y$3,1,((Y$4-Y77)/Y$5))))))*100</f>
        <v>80.392386306985756</v>
      </c>
      <c r="AA77" s="70">
        <v>13</v>
      </c>
      <c r="AB77" s="66">
        <f>IF(AA77="No Practice", 0, AA77/15*100)</f>
        <v>86.666666666666671</v>
      </c>
      <c r="AC77" s="68">
        <f>AVERAGE(V77,X77,Z77,AB77)</f>
        <v>74.292140765026943</v>
      </c>
      <c r="AD77" s="68">
        <f>+AC77</f>
        <v>74.292140765026943</v>
      </c>
      <c r="AE77" s="115">
        <f>+ROUND(AC77,1)</f>
        <v>74.3</v>
      </c>
      <c r="AF77" s="72">
        <f>RANK(AD77,AD$13:AD$224)</f>
        <v>52</v>
      </c>
      <c r="AG77" s="70">
        <v>4</v>
      </c>
      <c r="AH77" s="66">
        <f>(IF(AG77=-1,0,(IF(AG77&gt;AG$4,0,IF(AG77&lt;AG$3,1,((AG$4-AG77)/AG$5))))))*100</f>
        <v>83.333333333333343</v>
      </c>
      <c r="AI77" s="70">
        <v>53</v>
      </c>
      <c r="AJ77" s="66">
        <f>(IF(AI77=-1,0,(IF(AI77&gt;AI$4,0,IF(AI77&lt;AI$3,1,((AI$4-AI77)/AI$5))))))*100</f>
        <v>84.782608695652172</v>
      </c>
      <c r="AK77" s="71">
        <v>4.9996079271108096</v>
      </c>
      <c r="AL77" s="66">
        <f>(IF(AK77=-1,0,(IF(AK77&gt;AK$4,0,IF(AK77&lt;AK$3,1,((AK$4-AK77)/AK$5))))))*100</f>
        <v>99.938276445344314</v>
      </c>
      <c r="AM77" s="70">
        <v>8</v>
      </c>
      <c r="AN77" s="66">
        <f>+IF(AM77="No Practice",0,AM77/8)*100</f>
        <v>100</v>
      </c>
      <c r="AO77" s="74">
        <f>AVERAGE(AH77,AJ77,AL77,AN77)</f>
        <v>92.013554618582447</v>
      </c>
      <c r="AP77" s="68">
        <f>+AO77</f>
        <v>92.013554618582447</v>
      </c>
      <c r="AQ77" s="115">
        <f>+ROUND(AO77,1)</f>
        <v>92</v>
      </c>
      <c r="AR77" s="69">
        <f>RANK(AP77,AP$13:AP$224)</f>
        <v>17</v>
      </c>
      <c r="AS77" s="75">
        <v>8</v>
      </c>
      <c r="AT77" s="66">
        <f>(IF(AS77=-1,0,(IF(AS77&gt;AS$4,0,IF(AS77&lt;AS$3,1,((AS$4-AS77)/AS$5))))))*100</f>
        <v>41.666666666666671</v>
      </c>
      <c r="AU77" s="75">
        <v>42</v>
      </c>
      <c r="AV77" s="66">
        <f>(IF(AU77=-1,0,(IF(AU77&gt;AU$4,0,IF(AU77&lt;AU$3,1,((AU$4-AU77)/AU$5))))))*100</f>
        <v>80.382775119617222</v>
      </c>
      <c r="AW77" s="75">
        <v>7.3082084189366103</v>
      </c>
      <c r="AX77" s="68">
        <f>(IF(AW77=-1,0,(IF(AW77&gt;AW$4,0,IF(AW77&lt;AW$3,1,((AW$4-AW77)/AW$5))))))*100</f>
        <v>51.278610540422598</v>
      </c>
      <c r="AY77" s="75">
        <v>24</v>
      </c>
      <c r="AZ77" s="66">
        <f>+IF(AY77="No Practice",0,AY77/30)*100</f>
        <v>80</v>
      </c>
      <c r="BA77" s="76">
        <f>AVERAGE(AT77,AV77,AX77,AZ77)</f>
        <v>63.332013081676621</v>
      </c>
      <c r="BB77" s="68">
        <f>+BA77</f>
        <v>63.332013081676621</v>
      </c>
      <c r="BC77" s="115">
        <f>+ROUND(BA77,1)</f>
        <v>63.3</v>
      </c>
      <c r="BD77" s="69">
        <f>RANK(BB77,BB$13:BB$224)</f>
        <v>99</v>
      </c>
      <c r="BE77" s="73">
        <v>6</v>
      </c>
      <c r="BF77" s="73">
        <v>4</v>
      </c>
      <c r="BG77" s="77">
        <f>+SUM(BE77,BF77)</f>
        <v>10</v>
      </c>
      <c r="BH77" s="76">
        <f>(IF(BG77=-1,0,(IF(BG77&lt;BG$4,0,IF(BG77&gt;BG$3,1,((-BG$4+BG77)/BG$5))))))*100</f>
        <v>50</v>
      </c>
      <c r="BI77" s="119">
        <f>+BH77</f>
        <v>50</v>
      </c>
      <c r="BJ77" s="115">
        <f>ROUND(BH77,1)</f>
        <v>50</v>
      </c>
      <c r="BK77" s="69">
        <f>RANK(BI77,BI$13:BI$224)</f>
        <v>104</v>
      </c>
      <c r="BL77" s="73">
        <v>8</v>
      </c>
      <c r="BM77" s="68">
        <f>(IF(BL77=-1,0,(IF(BL77&lt;BL$4,0,IF(BL77&gt;BL$3,1,((-BL$4+BL77)/BL$5))))))*100</f>
        <v>80</v>
      </c>
      <c r="BN77" s="73">
        <v>3</v>
      </c>
      <c r="BO77" s="68">
        <f>(IF(BN77=-1,0,(IF(BN77&lt;BN$4,0,IF(BN77&gt;BN$3,1,((-BN$4+BN77)/BN$5))))))*100</f>
        <v>30</v>
      </c>
      <c r="BP77" s="73">
        <v>6</v>
      </c>
      <c r="BQ77" s="68">
        <f>(IF(BP77=-1,0,(IF(BP77&lt;BP$4,0,IF(BP77&gt;BP$3,1,((-BP$4+BP77)/BP$5))))))*100</f>
        <v>60</v>
      </c>
      <c r="BR77" s="73">
        <v>4</v>
      </c>
      <c r="BS77" s="78">
        <f>(IF(BR77=-1,0,(IF(BR77&lt;BR$4,0,IF(BR77&gt;BR$3,1,((-BR$4+BR77)/BR$5))))))*100</f>
        <v>66.666666666666657</v>
      </c>
      <c r="BT77" s="73">
        <v>6</v>
      </c>
      <c r="BU77" s="68">
        <f>(IF(BT77=-1,0,(IF(BT77&lt;BT$4,0,IF(BT77&gt;BT$3,1,((-BT$4+BT77)/BT$5))))))*100</f>
        <v>85.714285714285708</v>
      </c>
      <c r="BV77" s="73">
        <v>7</v>
      </c>
      <c r="BW77" s="66">
        <f>(IF(BV77=-1,0,(IF(BV77&lt;BV$4,0,IF(BV77&gt;BV$3,1,((-BV$4+BV77)/BV$5))))))*100</f>
        <v>100</v>
      </c>
      <c r="BX77" s="77">
        <f>+SUM(BN77,BL77,BP77,BR77,BT77,BV77)</f>
        <v>34</v>
      </c>
      <c r="BY77" s="80">
        <f>(IF(BX77=-1,0,(IF(BX77&lt;BX$4,0,IF(BX77&gt;BX$3,1,((-BX$4+BX77)/BX$5))))))*100</f>
        <v>68</v>
      </c>
      <c r="BZ77" s="78">
        <f>+BY77</f>
        <v>68</v>
      </c>
      <c r="CA77" s="115">
        <f>+ROUND(BY77,1)</f>
        <v>68</v>
      </c>
      <c r="CB77" s="72">
        <f>RANK(BZ77,BZ$13:BZ$224)</f>
        <v>45</v>
      </c>
      <c r="CC77" s="73">
        <v>9</v>
      </c>
      <c r="CD77" s="68">
        <f>(IF(CC77=-1,0,(IF(CC77&gt;CC$4,0,IF(CC77&lt;CC$3,1,((CC$4-CC77)/CC$5))))))*100</f>
        <v>90</v>
      </c>
      <c r="CE77" s="73">
        <v>139</v>
      </c>
      <c r="CF77" s="66">
        <f>(IF(CE77=-1,0,(IF(CE77&gt;CE$4,0,IF(CE77&lt;CE$3,1,((CE$4-CE77)/CE$5))))))*100</f>
        <v>86.089644513137557</v>
      </c>
      <c r="CG77" s="73">
        <v>60.738494978762802</v>
      </c>
      <c r="CH77" s="66">
        <f>(IF(CG77=-1,0,(IF(CG77&gt;CG$4,0,IF(CG77&lt;CG$3,1,((CG$4-CG77)/CG$5)^$CH$3)))))*100</f>
        <v>48.213359839110005</v>
      </c>
      <c r="CI77" s="73">
        <v>10.5</v>
      </c>
      <c r="CJ77" s="78">
        <f>IF(CI77="NO VAT","No VAT",(IF(CI77="NO REFUND",0,(IF(CI77&gt;CI$5,0,IF(CI77&lt;CI$3,1,((CI$5-CI77)/CI$5))))))*100)</f>
        <v>79</v>
      </c>
      <c r="CK77" s="73">
        <v>6.1666666666666696</v>
      </c>
      <c r="CL77" s="68">
        <f>IF(CK77="NO VAT","No VAT",(IF(CK77="NO REFUND",0,(IF(CK77&gt;CK$4,0,IF(CK77&lt;CK$3,1,((CK$4-CK77)/CK$5))))))*100)</f>
        <v>94.272844272844267</v>
      </c>
      <c r="CM77" s="73">
        <v>3.5</v>
      </c>
      <c r="CN77" s="68">
        <f>IF(CM77="NO CIT","No CIT",IF(CM77&gt;CM$4,0,IF(CM77&lt;CM$3,1,((CM$4-CM77)/CM$5)))*100)</f>
        <v>96.330275229357795</v>
      </c>
      <c r="CO77" s="73">
        <v>0</v>
      </c>
      <c r="CP77" s="66">
        <f>IF(CO77="NO CIT","No CIT",IF(CO77&gt;CO$4,0,IF(CO77&lt;CO$3,1,((CO$5-CO77)/CO$5)))*100)</f>
        <v>100</v>
      </c>
      <c r="CQ77" s="157">
        <f>IF(OR(ISNUMBER(CJ77),ISNUMBER(CL77),ISNUMBER(CN77),ISNUMBER(CP77)),AVERAGE(CJ77,CL77,CN77,CP77),"")</f>
        <v>92.400779875550512</v>
      </c>
      <c r="CR77" s="128">
        <f>AVERAGE(CD77,CF77,CH77,CQ77)</f>
        <v>79.175946056949527</v>
      </c>
      <c r="CS77" s="78">
        <f>+CR77</f>
        <v>79.175946056949527</v>
      </c>
      <c r="CT77" s="115">
        <f>ROUND(CR77,1)</f>
        <v>79.2</v>
      </c>
      <c r="CU77" s="69">
        <f>RANK(CS77,CS$13:CS$224)</f>
        <v>61</v>
      </c>
      <c r="CV77" s="73">
        <v>0</v>
      </c>
      <c r="CW77" s="68">
        <f>(IF(CV77=-1,0,(IF(CV77&gt;CV$4,0,IF(CV77&lt;CV$3,1,((CV$4-CV77)/CV$5))))))*100</f>
        <v>100</v>
      </c>
      <c r="CX77" s="73">
        <v>0.5</v>
      </c>
      <c r="CY77" s="68">
        <f>(IF(CX77=-1,0,(IF(CX77&gt;CX$4,0,IF(CX77&lt;CX$3,1,((CX$4-CX77)/CX$5))))))*100</f>
        <v>100</v>
      </c>
      <c r="CZ77" s="73">
        <v>0</v>
      </c>
      <c r="DA77" s="68">
        <f>(IF(CZ77=-1,0,(IF(CZ77&gt;CZ$4,0,IF(CZ77&lt;CZ$3,1,((CZ$4-CZ77)/CZ$5))))))*100</f>
        <v>100</v>
      </c>
      <c r="DB77" s="73">
        <v>0</v>
      </c>
      <c r="DC77" s="68">
        <f>(IF(DB77=-1,0,(IF(DB77&gt;DB$4,0,IF(DB77&lt;DB$3,1,((DB$4-DB77)/DB$5))))))*100</f>
        <v>100</v>
      </c>
      <c r="DD77" s="73">
        <v>0</v>
      </c>
      <c r="DE77" s="68">
        <f>(IF(DD77=-1,0,(IF(DD77&gt;DD$4,0,IF(DD77&lt;DD$3,1,((DD$4-DD77)/DD$5))))))*100</f>
        <v>100</v>
      </c>
      <c r="DF77" s="73">
        <v>0.5</v>
      </c>
      <c r="DG77" s="68">
        <f>(IF(DF77=-1,0,(IF(DF77&gt;DF$4,0,IF(DF77&lt;DF$3,1,((DF$4-DF77)/DF$5))))))*100</f>
        <v>100</v>
      </c>
      <c r="DH77" s="73">
        <v>0</v>
      </c>
      <c r="DI77" s="68">
        <f>(IF(DH77=-1,0,(IF(DH77&gt;DH$4,0,IF(DH77&lt;DH$3,1,((DH$4-DH77)/DH$5))))))*100</f>
        <v>100</v>
      </c>
      <c r="DJ77" s="73">
        <v>0</v>
      </c>
      <c r="DK77" s="66">
        <f>(IF(DJ77=-1,0,(IF(DJ77&gt;DJ$4,0,IF(DJ77&lt;DJ$3,1,((DJ$4-DJ77)/DJ$5))))))*100</f>
        <v>100</v>
      </c>
      <c r="DL77" s="78">
        <f>AVERAGE(CW77,CY77,DA77,DC77,DE77,DG77,DI77,DK77)</f>
        <v>100</v>
      </c>
      <c r="DM77" s="78">
        <f>+DL77</f>
        <v>100</v>
      </c>
      <c r="DN77" s="115">
        <f>ROUND(DL77,1)</f>
        <v>100</v>
      </c>
      <c r="DO77" s="69">
        <f>RANK(DM77,DM$13:DM$224)</f>
        <v>1</v>
      </c>
      <c r="DP77" s="67">
        <v>447</v>
      </c>
      <c r="DQ77" s="66">
        <f>(IF(DP77=-1,0,(IF(DP77&gt;DP$4,0,IF(DP77&lt;DP$3,1,((DP$4-DP77)/DP$5))))))*100</f>
        <v>73.196721311475414</v>
      </c>
      <c r="DR77" s="67">
        <v>17.399999999999999</v>
      </c>
      <c r="DS77" s="66">
        <f>(IF(DR77=-1,0,(IF(DR77&gt;DR$4,0,IF(DR77&lt;DR$3,1,((DR$4-DR77)/DR$5))))))*100</f>
        <v>80.539932508436436</v>
      </c>
      <c r="DT77" s="67">
        <v>12</v>
      </c>
      <c r="DU77" s="66">
        <f>DT77/18*100</f>
        <v>66.666666666666657</v>
      </c>
      <c r="DV77" s="78">
        <f>AVERAGE(DU77,DQ77,DS77)</f>
        <v>73.467773495526174</v>
      </c>
      <c r="DW77" s="78">
        <f>+DV77</f>
        <v>73.467773495526174</v>
      </c>
      <c r="DX77" s="115">
        <f>ROUND(DV77,1)</f>
        <v>73.5</v>
      </c>
      <c r="DY77" s="69">
        <f>RANK(DW77,DW$13:DW$224)</f>
        <v>16</v>
      </c>
      <c r="DZ77" s="67">
        <v>74.771362552176797</v>
      </c>
      <c r="EA77" s="68">
        <f>(IF(DZ77=-1,0,(IF(DZ77&lt;DZ$4,0,IF(DZ77&gt;DZ$3,1,((-DZ$4+DZ77)/DZ$5))))))*100</f>
        <v>80.485858506110645</v>
      </c>
      <c r="EB77" s="67">
        <v>11</v>
      </c>
      <c r="EC77" s="66">
        <f>(IF(EB77=-1,0,(IF(EB77&lt;EB$4,0,IF(EB77&gt;EB$3,1,((-EB$4+EB77)/EB$5))))))*100</f>
        <v>68.75</v>
      </c>
      <c r="ED77" s="68">
        <f>AVERAGE(EA77,EC77)</f>
        <v>74.617929253055323</v>
      </c>
      <c r="EE77" s="78">
        <f>+ED77</f>
        <v>74.617929253055323</v>
      </c>
      <c r="EF77" s="115">
        <f>ROUND(ED77,1)</f>
        <v>74.599999999999994</v>
      </c>
      <c r="EG77" s="69">
        <f>RANK(EE77,EE$13:EE$224)</f>
        <v>26</v>
      </c>
      <c r="EH77" s="81"/>
      <c r="EI77" s="81"/>
      <c r="EJ77" s="81"/>
      <c r="EK77" s="83">
        <f>RANK(EN77,EN$13:EN$224)</f>
        <v>32</v>
      </c>
      <c r="EL77" s="134">
        <f>ROUND(EM77,1)</f>
        <v>76.8</v>
      </c>
      <c r="EM77" s="158">
        <f>AVERAGE(Q77,AC77,BA77,BH77,BY77,CR77,DL77,DV77,ED77,AO77)</f>
        <v>76.804648651950288</v>
      </c>
      <c r="EN77" s="139">
        <f>AVERAGE(Q77,AC77,BA77,BH77,BY77,CR77,DL77,DV77,ED77,AO77)</f>
        <v>76.804648651950288</v>
      </c>
      <c r="EO77" s="84"/>
      <c r="EP77" s="85"/>
      <c r="EQ77" s="46"/>
    </row>
    <row r="78" spans="1:147" ht="14.45" customHeight="1" x14ac:dyDescent="0.25">
      <c r="A78" s="64" t="s">
        <v>85</v>
      </c>
      <c r="B78" s="156" t="str">
        <f>INDEX('Economy Names'!$A$2:$H$213,'Economy Names'!L67,'Economy Names'!$K$1)</f>
        <v>Gabon</v>
      </c>
      <c r="C78" s="65">
        <v>7</v>
      </c>
      <c r="D78" s="66">
        <f>(IF(C78=-1,0,(IF(C78&gt;C$4,0,IF(C78&lt;C$3,1,((C$4-C78)/C$5))))))*100</f>
        <v>64.705882352941174</v>
      </c>
      <c r="E78" s="65">
        <v>10</v>
      </c>
      <c r="F78" s="66">
        <f>(IF(E78=-1,0,(IF(E78&gt;E$4,0,IF(E78&lt;E$3,1,((E$4-E78)/E$5))))))*100</f>
        <v>90.452261306532662</v>
      </c>
      <c r="G78" s="67">
        <v>13.3147867270223</v>
      </c>
      <c r="H78" s="66">
        <f>(IF(G78=-1,0,(IF(G78&gt;G$4,0,IF(G78&lt;G$3,1,((G$4-G78)/G$5))))))*100</f>
        <v>93.342606636488853</v>
      </c>
      <c r="I78" s="65">
        <v>7</v>
      </c>
      <c r="J78" s="66">
        <f>(IF(I78=-1,0,(IF(I78&gt;I$4,0,IF(I78&lt;I$3,1,((I$4-I78)/I$5))))))*100</f>
        <v>64.705882352941174</v>
      </c>
      <c r="K78" s="65">
        <v>10</v>
      </c>
      <c r="L78" s="66">
        <f>(IF(K78=-1,0,(IF(K78&gt;K$4,0,IF(K78&lt;K$3,1,((K$4-K78)/K$5))))))*100</f>
        <v>90.452261306532662</v>
      </c>
      <c r="M78" s="67">
        <v>13.3147867270223</v>
      </c>
      <c r="N78" s="68">
        <f>(IF(M78=-1,0,(IF(M78&gt;M$4,0,IF(M78&lt;M$3,1,((M$4-M78)/M$5))))))*100</f>
        <v>93.342606636488853</v>
      </c>
      <c r="O78" s="67">
        <v>2.4208703140040502</v>
      </c>
      <c r="P78" s="66">
        <f>(IF(O78=-1,0,(IF(O78&gt;O$4,0,IF(O78&lt;O$3,1,((O$4-O78)/O$5))))))*100</f>
        <v>99.394782421498988</v>
      </c>
      <c r="Q78" s="68">
        <f>25%*P78+12.5%*D78+12.5%*F78+12.5%*H78+12.5%*J78+12.5%*L78+12.5%*N78</f>
        <v>86.973883179365416</v>
      </c>
      <c r="R78" s="78">
        <f>+Q78</f>
        <v>86.973883179365416</v>
      </c>
      <c r="S78" s="115">
        <f>+ROUND(Q78,1)</f>
        <v>87</v>
      </c>
      <c r="T78" s="69">
        <f>RANK(R78,R$13:R$224)</f>
        <v>96</v>
      </c>
      <c r="U78" s="70">
        <v>13</v>
      </c>
      <c r="V78" s="66">
        <f>(IF(U78=-1,0,(IF(U78&gt;U$4,0,IF(U78&lt;U$3,1,((U$4-U78)/U$5))))))*100</f>
        <v>68</v>
      </c>
      <c r="W78" s="70">
        <v>275</v>
      </c>
      <c r="X78" s="66">
        <f>(IF(W78=-1,0,(IF(W78&gt;W$4,0,IF(W78&lt;W$3,1,((W$4-W78)/W$5))))))*100</f>
        <v>28.24207492795389</v>
      </c>
      <c r="Y78" s="71">
        <v>1.42309590676138</v>
      </c>
      <c r="Z78" s="68">
        <f>(IF(Y78=-1,0,(IF(Y78&gt;Y$4,0,IF(Y78&lt;Y$3,1,((Y$4-Y78)/Y$5))))))*100</f>
        <v>92.884520466193109</v>
      </c>
      <c r="AA78" s="71">
        <v>7.5</v>
      </c>
      <c r="AB78" s="66">
        <f>IF(AA78="No Practice", 0, AA78/15*100)</f>
        <v>50</v>
      </c>
      <c r="AC78" s="68">
        <f>AVERAGE(V78,X78,Z78,AB78)</f>
        <v>59.781648848536747</v>
      </c>
      <c r="AD78" s="68">
        <f>+AC78</f>
        <v>59.781648848536747</v>
      </c>
      <c r="AE78" s="115">
        <f>+ROUND(AC78,1)</f>
        <v>59.8</v>
      </c>
      <c r="AF78" s="72">
        <f>RANK(AD78,AD$13:AD$224)</f>
        <v>141</v>
      </c>
      <c r="AG78" s="70">
        <v>7</v>
      </c>
      <c r="AH78" s="66">
        <f>(IF(AG78=-1,0,(IF(AG78&gt;AG$4,0,IF(AG78&lt;AG$3,1,((AG$4-AG78)/AG$5))))))*100</f>
        <v>33.333333333333329</v>
      </c>
      <c r="AI78" s="70">
        <v>148</v>
      </c>
      <c r="AJ78" s="66">
        <f>(IF(AI78=-1,0,(IF(AI78&gt;AI$4,0,IF(AI78&lt;AI$3,1,((AI$4-AI78)/AI$5))))))*100</f>
        <v>43.478260869565219</v>
      </c>
      <c r="AK78" s="71">
        <v>1235.48326024415</v>
      </c>
      <c r="AL78" s="66">
        <f>(IF(AK78=-1,0,(IF(AK78&gt;AK$4,0,IF(AK78&lt;AK$3,1,((AK$4-AK78)/AK$5))))))*100</f>
        <v>84.747120243899374</v>
      </c>
      <c r="AM78" s="70">
        <v>3</v>
      </c>
      <c r="AN78" s="66">
        <f>+IF(AM78="No Practice",0,AM78/8)*100</f>
        <v>37.5</v>
      </c>
      <c r="AO78" s="74">
        <f>AVERAGE(AH78,AJ78,AL78,AN78)</f>
        <v>49.76467861169948</v>
      </c>
      <c r="AP78" s="68">
        <f>+AO78</f>
        <v>49.76467861169948</v>
      </c>
      <c r="AQ78" s="115">
        <f>+ROUND(AO78,1)</f>
        <v>49.8</v>
      </c>
      <c r="AR78" s="69">
        <f>RANK(AP78,AP$13:AP$224)</f>
        <v>164</v>
      </c>
      <c r="AS78" s="75">
        <v>6</v>
      </c>
      <c r="AT78" s="66">
        <f>(IF(AS78=-1,0,(IF(AS78&gt;AS$4,0,IF(AS78&lt;AS$3,1,((AS$4-AS78)/AS$5))))))*100</f>
        <v>58.333333333333336</v>
      </c>
      <c r="AU78" s="75">
        <v>72</v>
      </c>
      <c r="AV78" s="66">
        <f>(IF(AU78=-1,0,(IF(AU78&gt;AU$4,0,IF(AU78&lt;AU$3,1,((AU$4-AU78)/AU$5))))))*100</f>
        <v>66.028708133971293</v>
      </c>
      <c r="AW78" s="75">
        <v>11.5</v>
      </c>
      <c r="AX78" s="68">
        <f>(IF(AW78=-1,0,(IF(AW78&gt;AW$4,0,IF(AW78&lt;AW$3,1,((AW$4-AW78)/AW$5))))))*100</f>
        <v>23.333333333333332</v>
      </c>
      <c r="AY78" s="75">
        <v>5</v>
      </c>
      <c r="AZ78" s="66">
        <f>+IF(AY78="No Practice",0,AY78/30)*100</f>
        <v>16.666666666666664</v>
      </c>
      <c r="BA78" s="76">
        <f>AVERAGE(AT78,AV78,AX78,AZ78)</f>
        <v>41.090510366826159</v>
      </c>
      <c r="BB78" s="68">
        <f>+BA78</f>
        <v>41.090510366826159</v>
      </c>
      <c r="BC78" s="115">
        <f>+ROUND(BA78,1)</f>
        <v>41.1</v>
      </c>
      <c r="BD78" s="69">
        <f>RANK(BB78,BB$13:BB$224)</f>
        <v>171</v>
      </c>
      <c r="BE78" s="73">
        <v>2</v>
      </c>
      <c r="BF78" s="73">
        <v>6</v>
      </c>
      <c r="BG78" s="77">
        <f>+SUM(BE78,BF78)</f>
        <v>8</v>
      </c>
      <c r="BH78" s="76">
        <f>(IF(BG78=-1,0,(IF(BG78&lt;BG$4,0,IF(BG78&gt;BG$3,1,((-BG$4+BG78)/BG$5))))))*100</f>
        <v>40</v>
      </c>
      <c r="BI78" s="119">
        <f>+BH78</f>
        <v>40</v>
      </c>
      <c r="BJ78" s="115">
        <f>ROUND(BH78,1)</f>
        <v>40</v>
      </c>
      <c r="BK78" s="69">
        <f>RANK(BI78,BI$13:BI$224)</f>
        <v>132</v>
      </c>
      <c r="BL78" s="73">
        <v>7</v>
      </c>
      <c r="BM78" s="68">
        <f>(IF(BL78=-1,0,(IF(BL78&lt;BL$4,0,IF(BL78&gt;BL$3,1,((-BL$4+BL78)/BL$5))))))*100</f>
        <v>70</v>
      </c>
      <c r="BN78" s="73">
        <v>1</v>
      </c>
      <c r="BO78" s="68">
        <f>(IF(BN78=-1,0,(IF(BN78&lt;BN$4,0,IF(BN78&gt;BN$3,1,((-BN$4+BN78)/BN$5))))))*100</f>
        <v>10</v>
      </c>
      <c r="BP78" s="73">
        <v>4</v>
      </c>
      <c r="BQ78" s="68">
        <f>(IF(BP78=-1,0,(IF(BP78&lt;BP$4,0,IF(BP78&gt;BP$3,1,((-BP$4+BP78)/BP$5))))))*100</f>
        <v>40</v>
      </c>
      <c r="BR78" s="73">
        <v>0</v>
      </c>
      <c r="BS78" s="78">
        <f>(IF(BR78=-1,0,(IF(BR78&lt;BR$4,0,IF(BR78&gt;BR$3,1,((-BR$4+BR78)/BR$5))))))*100</f>
        <v>0</v>
      </c>
      <c r="BT78" s="73">
        <v>0</v>
      </c>
      <c r="BU78" s="68">
        <f>(IF(BT78=-1,0,(IF(BT78&lt;BT$4,0,IF(BT78&gt;BT$3,1,((-BT$4+BT78)/BT$5))))))*100</f>
        <v>0</v>
      </c>
      <c r="BV78" s="73">
        <v>0</v>
      </c>
      <c r="BW78" s="66">
        <f>(IF(BV78=-1,0,(IF(BV78&lt;BV$4,0,IF(BV78&gt;BV$3,1,((-BV$4+BV78)/BV$5))))))*100</f>
        <v>0</v>
      </c>
      <c r="BX78" s="77">
        <f>+SUM(BN78,BL78,BP78,BR78,BT78,BV78)</f>
        <v>12</v>
      </c>
      <c r="BY78" s="80">
        <f>(IF(BX78=-1,0,(IF(BX78&lt;BX$4,0,IF(BX78&gt;BX$3,1,((-BX$4+BX78)/BX$5))))))*100</f>
        <v>24</v>
      </c>
      <c r="BZ78" s="78">
        <f>+BY78</f>
        <v>24</v>
      </c>
      <c r="CA78" s="115">
        <f>+ROUND(BY78,1)</f>
        <v>24</v>
      </c>
      <c r="CB78" s="72">
        <f>RANK(BZ78,BZ$13:BZ$224)</f>
        <v>170</v>
      </c>
      <c r="CC78" s="73">
        <v>50</v>
      </c>
      <c r="CD78" s="68">
        <f>(IF(CC78=-1,0,(IF(CC78&gt;CC$4,0,IF(CC78&lt;CC$3,1,((CC$4-CC78)/CC$5))))))*100</f>
        <v>21.666666666666668</v>
      </c>
      <c r="CE78" s="73">
        <v>632</v>
      </c>
      <c r="CF78" s="66">
        <f>(IF(CE78=-1,0,(IF(CE78&gt;CE$4,0,IF(CE78&lt;CE$3,1,((CE$4-CE78)/CE$5))))))*100</f>
        <v>9.891808346213292</v>
      </c>
      <c r="CG78" s="73">
        <v>47.147665973433099</v>
      </c>
      <c r="CH78" s="66">
        <f>(IF(CG78=-1,0,(IF(CG78&gt;CG$4,0,IF(CG78&lt;CG$3,1,((CG$4-CG78)/CG$5)^$CH$3)))))*100</f>
        <v>69.667327053614727</v>
      </c>
      <c r="CI78" s="73">
        <v>14.5</v>
      </c>
      <c r="CJ78" s="78">
        <f>IF(CI78="NO VAT","No VAT",(IF(CI78="NO REFUND",0,(IF(CI78&gt;CI$5,0,IF(CI78&lt;CI$3,1,((CI$5-CI78)/CI$5))))))*100)</f>
        <v>71</v>
      </c>
      <c r="CK78" s="73">
        <v>44.1666666666667</v>
      </c>
      <c r="CL78" s="68">
        <f>IF(CK78="NO VAT","No VAT",(IF(CK78="NO REFUND",0,(IF(CK78&gt;CK$4,0,IF(CK78&lt;CK$3,1,((CK$4-CK78)/CK$5))))))*100)</f>
        <v>20.913770913770851</v>
      </c>
      <c r="CM78" s="73">
        <v>13.5</v>
      </c>
      <c r="CN78" s="68">
        <f>IF(CM78="NO CIT","No CIT",IF(CM78&gt;CM$4,0,IF(CM78&lt;CM$3,1,((CM$4-CM78)/CM$5)))*100)</f>
        <v>77.981651376146786</v>
      </c>
      <c r="CO78" s="73">
        <v>46.571428571428598</v>
      </c>
      <c r="CP78" s="66">
        <f>IF(CO78="NO CIT","No CIT",IF(CO78&gt;CO$4,0,IF(CO78&lt;CO$3,1,((CO$5-CO78)/CO$5)))*100)</f>
        <v>0</v>
      </c>
      <c r="CQ78" s="157">
        <f>IF(OR(ISNUMBER(CJ78),ISNUMBER(CL78),ISNUMBER(CN78),ISNUMBER(CP78)),AVERAGE(CJ78,CL78,CN78,CP78),"")</f>
        <v>42.473855572479408</v>
      </c>
      <c r="CR78" s="128">
        <f>AVERAGE(CD78,CF78,CH78,CQ78)</f>
        <v>35.924914409743522</v>
      </c>
      <c r="CS78" s="78">
        <f>+CR78</f>
        <v>35.924914409743522</v>
      </c>
      <c r="CT78" s="115">
        <f>ROUND(CR78,1)</f>
        <v>35.9</v>
      </c>
      <c r="CU78" s="69">
        <f>RANK(CS78,CS$13:CS$224)</f>
        <v>182</v>
      </c>
      <c r="CV78" s="73">
        <v>96</v>
      </c>
      <c r="CW78" s="68">
        <f>(IF(CV78=-1,0,(IF(CV78&gt;CV$4,0,IF(CV78&lt;CV$3,1,((CV$4-CV78)/CV$5))))))*100</f>
        <v>40.25157232704403</v>
      </c>
      <c r="CX78" s="73">
        <v>60</v>
      </c>
      <c r="CY78" s="68">
        <f>(IF(CX78=-1,0,(IF(CX78&gt;CX$4,0,IF(CX78&lt;CX$3,1,((CX$4-CX78)/CX$5))))))*100</f>
        <v>65.088757396449708</v>
      </c>
      <c r="CZ78" s="73">
        <v>1633</v>
      </c>
      <c r="DA78" s="68">
        <f>(IF(CZ78=-1,0,(IF(CZ78&gt;CZ$4,0,IF(CZ78&lt;CZ$3,1,((CZ$4-CZ78)/CZ$5))))))*100</f>
        <v>0</v>
      </c>
      <c r="DB78" s="73">
        <v>200</v>
      </c>
      <c r="DC78" s="68">
        <f>(IF(DB78=-1,0,(IF(DB78&gt;DB$4,0,IF(DB78&lt;DB$3,1,((DB$4-DB78)/DB$5))))))*100</f>
        <v>50</v>
      </c>
      <c r="DD78" s="73">
        <v>84</v>
      </c>
      <c r="DE78" s="68">
        <f>(IF(DD78=-1,0,(IF(DD78&gt;DD$4,0,IF(DD78&lt;DD$3,1,((DD$4-DD78)/DD$5))))))*100</f>
        <v>70.25089605734766</v>
      </c>
      <c r="DF78" s="73">
        <v>120</v>
      </c>
      <c r="DG78" s="68">
        <f>(IF(DF78=-1,0,(IF(DF78&gt;DF$4,0,IF(DF78&lt;DF$3,1,((DF$4-DF78)/DF$5))))))*100</f>
        <v>50.2092050209205</v>
      </c>
      <c r="DH78" s="73">
        <v>1320</v>
      </c>
      <c r="DI78" s="68">
        <f>(IF(DH78=-1,0,(IF(DH78&gt;DH$4,0,IF(DH78&lt;DH$3,1,((DH$4-DH78)/DH$5))))))*100</f>
        <v>0</v>
      </c>
      <c r="DJ78" s="73">
        <v>170</v>
      </c>
      <c r="DK78" s="66">
        <f>(IF(DJ78=-1,0,(IF(DJ78&gt;DJ$4,0,IF(DJ78&lt;DJ$3,1,((DJ$4-DJ78)/DJ$5))))))*100</f>
        <v>75.714285714285708</v>
      </c>
      <c r="DL78" s="78">
        <f>AVERAGE(CW78,CY78,DA78,DC78,DE78,DG78,DI78,DK78)</f>
        <v>43.93933956450595</v>
      </c>
      <c r="DM78" s="78">
        <f>+DL78</f>
        <v>43.93933956450595</v>
      </c>
      <c r="DN78" s="115">
        <f>ROUND(DL78,1)</f>
        <v>43.9</v>
      </c>
      <c r="DO78" s="69">
        <f>RANK(DM78,DM$13:DM$224)</f>
        <v>170</v>
      </c>
      <c r="DP78" s="67">
        <v>1160</v>
      </c>
      <c r="DQ78" s="66">
        <f>(IF(DP78=-1,0,(IF(DP78&gt;DP$4,0,IF(DP78&lt;DP$3,1,((DP$4-DP78)/DP$5))))))*100</f>
        <v>14.754098360655737</v>
      </c>
      <c r="DR78" s="67">
        <v>34.299999999999997</v>
      </c>
      <c r="DS78" s="66">
        <f>(IF(DR78=-1,0,(IF(DR78&gt;DR$4,0,IF(DR78&lt;DR$3,1,((DR$4-DR78)/DR$5))))))*100</f>
        <v>61.529808773903262</v>
      </c>
      <c r="DT78" s="67">
        <v>4</v>
      </c>
      <c r="DU78" s="66">
        <f>DT78/18*100</f>
        <v>22.222222222222221</v>
      </c>
      <c r="DV78" s="78">
        <f>AVERAGE(DU78,DQ78,DS78)</f>
        <v>32.835376452260412</v>
      </c>
      <c r="DW78" s="78">
        <f>+DV78</f>
        <v>32.835376452260412</v>
      </c>
      <c r="DX78" s="115">
        <f>ROUND(DV78,1)</f>
        <v>32.799999999999997</v>
      </c>
      <c r="DY78" s="69">
        <f>RANK(DW78,DW$13:DW$224)</f>
        <v>180</v>
      </c>
      <c r="DZ78" s="67">
        <v>14.5214469701332</v>
      </c>
      <c r="EA78" s="68">
        <f>(IF(DZ78=-1,0,(IF(DZ78&lt;DZ$4,0,IF(DZ78&gt;DZ$3,1,((-DZ$4+DZ78)/DZ$5))))))*100</f>
        <v>15.63126692156426</v>
      </c>
      <c r="EB78" s="67">
        <v>9</v>
      </c>
      <c r="EC78" s="66">
        <f>(IF(EB78=-1,0,(IF(EB78&lt;EB$4,0,IF(EB78&gt;EB$3,1,((-EB$4+EB78)/EB$5))))))*100</f>
        <v>56.25</v>
      </c>
      <c r="ED78" s="68">
        <f>AVERAGE(EA78,EC78)</f>
        <v>35.940633460782131</v>
      </c>
      <c r="EE78" s="78">
        <f>+ED78</f>
        <v>35.940633460782131</v>
      </c>
      <c r="EF78" s="115">
        <f>ROUND(ED78,1)</f>
        <v>35.9</v>
      </c>
      <c r="EG78" s="69">
        <f>RANK(EE78,EE$13:EE$224)</f>
        <v>130</v>
      </c>
      <c r="EH78" s="81"/>
      <c r="EI78" s="81"/>
      <c r="EJ78" s="81"/>
      <c r="EK78" s="83">
        <f>RANK(EN78,EN$13:EN$224)</f>
        <v>169</v>
      </c>
      <c r="EL78" s="134">
        <f>ROUND(EM78,1)</f>
        <v>45</v>
      </c>
      <c r="EM78" s="158">
        <f>AVERAGE(Q78,AC78,BA78,BH78,BY78,CR78,DL78,DV78,ED78,AO78)</f>
        <v>45.025098489371977</v>
      </c>
      <c r="EN78" s="139">
        <f>AVERAGE(Q78,AC78,BA78,BH78,BY78,CR78,DL78,DV78,ED78,AO78)</f>
        <v>45.025098489371977</v>
      </c>
      <c r="EO78" s="84"/>
      <c r="EP78" s="85"/>
      <c r="EQ78" s="46"/>
    </row>
    <row r="79" spans="1:147" ht="14.45" customHeight="1" x14ac:dyDescent="0.25">
      <c r="A79" s="64" t="s">
        <v>86</v>
      </c>
      <c r="B79" s="156" t="str">
        <f>INDEX('Economy Names'!$A$2:$H$213,'Economy Names'!L68,'Economy Names'!$K$1)</f>
        <v>Gambia, The</v>
      </c>
      <c r="C79" s="65">
        <v>6</v>
      </c>
      <c r="D79" s="66">
        <f>(IF(C79=-1,0,(IF(C79&gt;C$4,0,IF(C79&lt;C$3,1,((C$4-C79)/C$5))))))*100</f>
        <v>70.588235294117652</v>
      </c>
      <c r="E79" s="65">
        <v>8</v>
      </c>
      <c r="F79" s="66">
        <f>(IF(E79=-1,0,(IF(E79&gt;E$4,0,IF(E79&lt;E$3,1,((E$4-E79)/E$5))))))*100</f>
        <v>92.462311557788951</v>
      </c>
      <c r="G79" s="67">
        <v>49.478961106413202</v>
      </c>
      <c r="H79" s="66">
        <f>(IF(G79=-1,0,(IF(G79&gt;G$4,0,IF(G79&lt;G$3,1,((G$4-G79)/G$5))))))*100</f>
        <v>75.260519446793396</v>
      </c>
      <c r="I79" s="65">
        <v>6</v>
      </c>
      <c r="J79" s="66">
        <f>(IF(I79=-1,0,(IF(I79&gt;I$4,0,IF(I79&lt;I$3,1,((I$4-I79)/I$5))))))*100</f>
        <v>70.588235294117652</v>
      </c>
      <c r="K79" s="65">
        <v>8</v>
      </c>
      <c r="L79" s="66">
        <f>(IF(K79=-1,0,(IF(K79&gt;K$4,0,IF(K79&lt;K$3,1,((K$4-K79)/K$5))))))*100</f>
        <v>92.462311557788951</v>
      </c>
      <c r="M79" s="67">
        <v>49.478961106413202</v>
      </c>
      <c r="N79" s="68">
        <f>(IF(M79=-1,0,(IF(M79&gt;M$4,0,IF(M79&lt;M$3,1,((M$4-M79)/M$5))))))*100</f>
        <v>75.260519446793396</v>
      </c>
      <c r="O79" s="67">
        <v>0</v>
      </c>
      <c r="P79" s="66">
        <f>(IF(O79=-1,0,(IF(O79&gt;O$4,0,IF(O79&lt;O$3,1,((O$4-O79)/O$5))))))*100</f>
        <v>100</v>
      </c>
      <c r="Q79" s="68">
        <f>25%*P79+12.5%*D79+12.5%*F79+12.5%*H79+12.5%*J79+12.5%*L79+12.5%*N79</f>
        <v>84.57776657467501</v>
      </c>
      <c r="R79" s="78">
        <f>+Q79</f>
        <v>84.57776657467501</v>
      </c>
      <c r="S79" s="115">
        <f>+ROUND(Q79,1)</f>
        <v>84.6</v>
      </c>
      <c r="T79" s="69">
        <f>RANK(R79,R$13:R$224)</f>
        <v>119</v>
      </c>
      <c r="U79" s="70">
        <v>12</v>
      </c>
      <c r="V79" s="66">
        <f>(IF(U79=-1,0,(IF(U79&gt;U$4,0,IF(U79&lt;U$3,1,((U$4-U79)/U$5))))))*100</f>
        <v>72</v>
      </c>
      <c r="W79" s="70">
        <v>173</v>
      </c>
      <c r="X79" s="66">
        <f>(IF(W79=-1,0,(IF(W79&gt;W$4,0,IF(W79&lt;W$3,1,((W$4-W79)/W$5))))))*100</f>
        <v>57.636887608069166</v>
      </c>
      <c r="Y79" s="71">
        <v>3.10299949598165</v>
      </c>
      <c r="Z79" s="68">
        <f>(IF(Y79=-1,0,(IF(Y79&gt;Y$4,0,IF(Y79&lt;Y$3,1,((Y$4-Y79)/Y$5))))))*100</f>
        <v>84.485002520091754</v>
      </c>
      <c r="AA79" s="71">
        <v>3.5</v>
      </c>
      <c r="AB79" s="66">
        <f>IF(AA79="No Practice", 0, AA79/15*100)</f>
        <v>23.333333333333332</v>
      </c>
      <c r="AC79" s="68">
        <f>AVERAGE(V79,X79,Z79,AB79)</f>
        <v>59.363805865373571</v>
      </c>
      <c r="AD79" s="68">
        <f>+AC79</f>
        <v>59.363805865373571</v>
      </c>
      <c r="AE79" s="115">
        <f>+ROUND(AC79,1)</f>
        <v>59.4</v>
      </c>
      <c r="AF79" s="72">
        <f>RANK(AD79,AD$13:AD$224)</f>
        <v>145</v>
      </c>
      <c r="AG79" s="70">
        <v>5</v>
      </c>
      <c r="AH79" s="66">
        <f>(IF(AG79=-1,0,(IF(AG79&gt;AG$4,0,IF(AG79&lt;AG$3,1,((AG$4-AG79)/AG$5))))))*100</f>
        <v>66.666666666666657</v>
      </c>
      <c r="AI79" s="70">
        <v>101</v>
      </c>
      <c r="AJ79" s="66">
        <f>(IF(AI79=-1,0,(IF(AI79&gt;AI$4,0,IF(AI79&lt;AI$3,1,((AI$4-AI79)/AI$5))))))*100</f>
        <v>63.913043478260867</v>
      </c>
      <c r="AK79" s="71">
        <v>2613.6183959814098</v>
      </c>
      <c r="AL79" s="66">
        <f>(IF(AK79=-1,0,(IF(AK79&gt;AK$4,0,IF(AK79&lt;AK$3,1,((AK$4-AK79)/AK$5))))))*100</f>
        <v>67.733106222451738</v>
      </c>
      <c r="AM79" s="70">
        <v>0</v>
      </c>
      <c r="AN79" s="66">
        <f>+IF(AM79="No Practice",0,AM79/8)*100</f>
        <v>0</v>
      </c>
      <c r="AO79" s="74">
        <f>AVERAGE(AH79,AJ79,AL79,AN79)</f>
        <v>49.578204091844817</v>
      </c>
      <c r="AP79" s="68">
        <f>+AO79</f>
        <v>49.578204091844817</v>
      </c>
      <c r="AQ79" s="115">
        <f>+ROUND(AO79,1)</f>
        <v>49.6</v>
      </c>
      <c r="AR79" s="69">
        <f>RANK(AP79,AP$13:AP$224)</f>
        <v>165</v>
      </c>
      <c r="AS79" s="75">
        <v>6</v>
      </c>
      <c r="AT79" s="66">
        <f>(IF(AS79=-1,0,(IF(AS79&gt;AS$4,0,IF(AS79&lt;AS$3,1,((AS$4-AS79)/AS$5))))))*100</f>
        <v>58.333333333333336</v>
      </c>
      <c r="AU79" s="75">
        <v>73</v>
      </c>
      <c r="AV79" s="66">
        <f>(IF(AU79=-1,0,(IF(AU79&gt;AU$4,0,IF(AU79&lt;AU$3,1,((AU$4-AU79)/AU$5))))))*100</f>
        <v>65.550239234449762</v>
      </c>
      <c r="AW79" s="75">
        <v>7.7971709375760598</v>
      </c>
      <c r="AX79" s="68">
        <f>(IF(AW79=-1,0,(IF(AW79&gt;AW$4,0,IF(AW79&lt;AW$3,1,((AW$4-AW79)/AW$5))))))*100</f>
        <v>48.018860416159605</v>
      </c>
      <c r="AY79" s="75">
        <v>9.5</v>
      </c>
      <c r="AZ79" s="66">
        <f>+IF(AY79="No Practice",0,AY79/30)*100</f>
        <v>31.666666666666664</v>
      </c>
      <c r="BA79" s="76">
        <f>AVERAGE(AT79,AV79,AX79,AZ79)</f>
        <v>50.89227491265234</v>
      </c>
      <c r="BB79" s="68">
        <f>+BA79</f>
        <v>50.89227491265234</v>
      </c>
      <c r="BC79" s="115">
        <f>+ROUND(BA79,1)</f>
        <v>50.9</v>
      </c>
      <c r="BD79" s="69">
        <f>RANK(BB79,BB$13:BB$224)</f>
        <v>143</v>
      </c>
      <c r="BE79" s="73">
        <v>0</v>
      </c>
      <c r="BF79" s="73">
        <v>6</v>
      </c>
      <c r="BG79" s="77">
        <f>+SUM(BE79,BF79)</f>
        <v>6</v>
      </c>
      <c r="BH79" s="76">
        <f>(IF(BG79=-1,0,(IF(BG79&lt;BG$4,0,IF(BG79&gt;BG$3,1,((-BG$4+BG79)/BG$5))))))*100</f>
        <v>30</v>
      </c>
      <c r="BI79" s="119">
        <f>+BH79</f>
        <v>30</v>
      </c>
      <c r="BJ79" s="115">
        <f>ROUND(BH79,1)</f>
        <v>30</v>
      </c>
      <c r="BK79" s="69">
        <f>RANK(BI79,BI$13:BI$224)</f>
        <v>152</v>
      </c>
      <c r="BL79" s="73">
        <v>2</v>
      </c>
      <c r="BM79" s="68">
        <f>(IF(BL79=-1,0,(IF(BL79&lt;BL$4,0,IF(BL79&gt;BL$3,1,((-BL$4+BL79)/BL$5))))))*100</f>
        <v>20</v>
      </c>
      <c r="BN79" s="73">
        <v>5</v>
      </c>
      <c r="BO79" s="68">
        <f>(IF(BN79=-1,0,(IF(BN79&lt;BN$4,0,IF(BN79&gt;BN$3,1,((-BN$4+BN79)/BN$5))))))*100</f>
        <v>50</v>
      </c>
      <c r="BP79" s="73">
        <v>5</v>
      </c>
      <c r="BQ79" s="68">
        <f>(IF(BP79=-1,0,(IF(BP79&lt;BP$4,0,IF(BP79&gt;BP$3,1,((-BP$4+BP79)/BP$5))))))*100</f>
        <v>50</v>
      </c>
      <c r="BR79" s="73">
        <v>0</v>
      </c>
      <c r="BS79" s="78">
        <f>(IF(BR79=-1,0,(IF(BR79&lt;BR$4,0,IF(BR79&gt;BR$3,1,((-BR$4+BR79)/BR$5))))))*100</f>
        <v>0</v>
      </c>
      <c r="BT79" s="73">
        <v>0</v>
      </c>
      <c r="BU79" s="68">
        <f>(IF(BT79=-1,0,(IF(BT79&lt;BT$4,0,IF(BT79&gt;BT$3,1,((-BT$4+BT79)/BT$5))))))*100</f>
        <v>0</v>
      </c>
      <c r="BV79" s="73">
        <v>0</v>
      </c>
      <c r="BW79" s="66">
        <f>(IF(BV79=-1,0,(IF(BV79&lt;BV$4,0,IF(BV79&gt;BV$3,1,((-BV$4+BV79)/BV$5))))))*100</f>
        <v>0</v>
      </c>
      <c r="BX79" s="77">
        <f>+SUM(BN79,BL79,BP79,BR79,BT79,BV79)</f>
        <v>12</v>
      </c>
      <c r="BY79" s="80">
        <f>(IF(BX79=-1,0,(IF(BX79&lt;BX$4,0,IF(BX79&gt;BX$3,1,((-BX$4+BX79)/BX$5))))))*100</f>
        <v>24</v>
      </c>
      <c r="BZ79" s="78">
        <f>+BY79</f>
        <v>24</v>
      </c>
      <c r="CA79" s="115">
        <f>+ROUND(BY79,1)</f>
        <v>24</v>
      </c>
      <c r="CB79" s="72">
        <f>RANK(BZ79,BZ$13:BZ$224)</f>
        <v>170</v>
      </c>
      <c r="CC79" s="73">
        <v>49</v>
      </c>
      <c r="CD79" s="68">
        <f>(IF(CC79=-1,0,(IF(CC79&gt;CC$4,0,IF(CC79&lt;CC$3,1,((CC$4-CC79)/CC$5))))))*100</f>
        <v>23.333333333333332</v>
      </c>
      <c r="CE79" s="73">
        <v>326</v>
      </c>
      <c r="CF79" s="66">
        <f>(IF(CE79=-1,0,(IF(CE79&gt;CE$4,0,IF(CE79&lt;CE$3,1,((CE$4-CE79)/CE$5))))))*100</f>
        <v>57.187017001545591</v>
      </c>
      <c r="CG79" s="73">
        <v>48.367239891388898</v>
      </c>
      <c r="CH79" s="66">
        <f>(IF(CG79=-1,0,(IF(CG79&gt;CG$4,0,IF(CG79&lt;CG$3,1,((CG$4-CG79)/CG$5)^$CH$3)))))*100</f>
        <v>67.816710512035158</v>
      </c>
      <c r="CI79" s="73" t="s">
        <v>1975</v>
      </c>
      <c r="CJ79" s="78">
        <f>IF(CI79="NO VAT","No VAT",(IF(CI79="NO REFUND",0,(IF(CI79&gt;CI$5,0,IF(CI79&lt;CI$3,1,((CI$5-CI79)/CI$5))))))*100)</f>
        <v>0</v>
      </c>
      <c r="CK79" s="73" t="s">
        <v>1975</v>
      </c>
      <c r="CL79" s="68">
        <f>IF(CK79="NO VAT","No VAT",(IF(CK79="NO REFUND",0,(IF(CK79&gt;CK$4,0,IF(CK79&lt;CK$3,1,((CK$4-CK79)/CK$5))))))*100)</f>
        <v>0</v>
      </c>
      <c r="CM79" s="73">
        <v>6.5</v>
      </c>
      <c r="CN79" s="68">
        <f>IF(CM79="NO CIT","No CIT",IF(CM79&gt;CM$4,0,IF(CM79&lt;CM$3,1,((CM$4-CM79)/CM$5)))*100)</f>
        <v>90.825688073394488</v>
      </c>
      <c r="CO79" s="73">
        <v>0</v>
      </c>
      <c r="CP79" s="66">
        <f>IF(CO79="NO CIT","No CIT",IF(CO79&gt;CO$4,0,IF(CO79&lt;CO$3,1,((CO$5-CO79)/CO$5)))*100)</f>
        <v>100</v>
      </c>
      <c r="CQ79" s="157">
        <f>IF(OR(ISNUMBER(CJ79),ISNUMBER(CL79),ISNUMBER(CN79),ISNUMBER(CP79)),AVERAGE(CJ79,CL79,CN79,CP79),"")</f>
        <v>47.706422018348619</v>
      </c>
      <c r="CR79" s="128">
        <f>AVERAGE(CD79,CF79,CH79,CQ79)</f>
        <v>49.010870716315679</v>
      </c>
      <c r="CS79" s="78">
        <f>+CR79</f>
        <v>49.010870716315679</v>
      </c>
      <c r="CT79" s="115">
        <f>ROUND(CR79,1)</f>
        <v>49</v>
      </c>
      <c r="CU79" s="69">
        <f>RANK(CS79,CS$13:CS$224)</f>
        <v>172</v>
      </c>
      <c r="CV79" s="73">
        <v>109.333333333333</v>
      </c>
      <c r="CW79" s="68">
        <f>(IF(CV79=-1,0,(IF(CV79&gt;CV$4,0,IF(CV79&lt;CV$3,1,((CV$4-CV79)/CV$5))))))*100</f>
        <v>31.865828092243397</v>
      </c>
      <c r="CX79" s="73">
        <v>48</v>
      </c>
      <c r="CY79" s="68">
        <f>(IF(CX79=-1,0,(IF(CX79&gt;CX$4,0,IF(CX79&lt;CX$3,1,((CX$4-CX79)/CX$5))))))*100</f>
        <v>72.189349112426044</v>
      </c>
      <c r="CZ79" s="73">
        <v>380.555555555556</v>
      </c>
      <c r="DA79" s="68">
        <f>(IF(CZ79=-1,0,(IF(CZ79&gt;CZ$4,0,IF(CZ79&lt;CZ$3,1,((CZ$4-CZ79)/CZ$5))))))*100</f>
        <v>64.098532494758871</v>
      </c>
      <c r="DB79" s="73">
        <v>133</v>
      </c>
      <c r="DC79" s="68">
        <f>(IF(DB79=-1,0,(IF(DB79&gt;DB$4,0,IF(DB79&lt;DB$3,1,((DB$4-DB79)/DB$5))))))*100</f>
        <v>66.75</v>
      </c>
      <c r="DD79" s="73">
        <v>87</v>
      </c>
      <c r="DE79" s="68">
        <f>(IF(DD79=-1,0,(IF(DD79&gt;DD$4,0,IF(DD79&lt;DD$3,1,((DD$4-DD79)/DD$5))))))*100</f>
        <v>69.17562724014337</v>
      </c>
      <c r="DF79" s="73">
        <v>31.5</v>
      </c>
      <c r="DG79" s="68">
        <f>(IF(DF79=-1,0,(IF(DF79&gt;DF$4,0,IF(DF79&lt;DF$3,1,((DF$4-DF79)/DF$5))))))*100</f>
        <v>87.238493723849373</v>
      </c>
      <c r="DH79" s="73">
        <v>325.625</v>
      </c>
      <c r="DI79" s="68">
        <f>(IF(DH79=-1,0,(IF(DH79&gt;DH$4,0,IF(DH79&lt;DH$3,1,((DH$4-DH79)/DH$5))))))*100</f>
        <v>72.864583333333329</v>
      </c>
      <c r="DJ79" s="73">
        <v>151.875</v>
      </c>
      <c r="DK79" s="66">
        <f>(IF(DJ79=-1,0,(IF(DJ79&gt;DJ$4,0,IF(DJ79&lt;DJ$3,1,((DJ$4-DJ79)/DJ$5))))))*100</f>
        <v>78.303571428571431</v>
      </c>
      <c r="DL79" s="78">
        <f>AVERAGE(CW79,CY79,DA79,DC79,DE79,DG79,DI79,DK79)</f>
        <v>67.810748178165724</v>
      </c>
      <c r="DM79" s="78">
        <f>+DL79</f>
        <v>67.810748178165724</v>
      </c>
      <c r="DN79" s="115">
        <f>ROUND(DL79,1)</f>
        <v>67.8</v>
      </c>
      <c r="DO79" s="69">
        <f>RANK(DM79,DM$13:DM$224)</f>
        <v>115</v>
      </c>
      <c r="DP79" s="67">
        <v>758</v>
      </c>
      <c r="DQ79" s="66">
        <f>(IF(DP79=-1,0,(IF(DP79&gt;DP$4,0,IF(DP79&lt;DP$3,1,((DP$4-DP79)/DP$5))))))*100</f>
        <v>47.704918032786885</v>
      </c>
      <c r="DR79" s="67">
        <v>20.399999999999999</v>
      </c>
      <c r="DS79" s="66">
        <f>(IF(DR79=-1,0,(IF(DR79&gt;DR$4,0,IF(DR79&lt;DR$3,1,((DR$4-DR79)/DR$5))))))*100</f>
        <v>77.165354330708652</v>
      </c>
      <c r="DT79" s="67">
        <v>5</v>
      </c>
      <c r="DU79" s="66">
        <f>DT79/18*100</f>
        <v>27.777777777777779</v>
      </c>
      <c r="DV79" s="78">
        <f>AVERAGE(DU79,DQ79,DS79)</f>
        <v>50.882683380424432</v>
      </c>
      <c r="DW79" s="78">
        <f>+DV79</f>
        <v>50.882683380424432</v>
      </c>
      <c r="DX79" s="115">
        <f>ROUND(DV79,1)</f>
        <v>50.9</v>
      </c>
      <c r="DY79" s="69">
        <f>RANK(DW79,DW$13:DW$224)</f>
        <v>129</v>
      </c>
      <c r="DZ79" s="67">
        <v>27.77099609375</v>
      </c>
      <c r="EA79" s="68">
        <f>(IF(DZ79=-1,0,(IF(DZ79&lt;DZ$4,0,IF(DZ79&gt;DZ$3,1,((-DZ$4+DZ79)/DZ$5))))))*100</f>
        <v>29.893429594994615</v>
      </c>
      <c r="EB79" s="67">
        <v>7</v>
      </c>
      <c r="EC79" s="66">
        <f>(IF(EB79=-1,0,(IF(EB79&lt;EB$4,0,IF(EB79&gt;EB$3,1,((-EB$4+EB79)/EB$5))))))*100</f>
        <v>43.75</v>
      </c>
      <c r="ED79" s="68">
        <f>AVERAGE(EA79,EC79)</f>
        <v>36.821714797497307</v>
      </c>
      <c r="EE79" s="78">
        <f>+ED79</f>
        <v>36.821714797497307</v>
      </c>
      <c r="EF79" s="115">
        <f>ROUND(ED79,1)</f>
        <v>36.799999999999997</v>
      </c>
      <c r="EG79" s="69">
        <f>RANK(EE79,EE$13:EE$224)</f>
        <v>128</v>
      </c>
      <c r="EH79" s="81"/>
      <c r="EI79" s="81"/>
      <c r="EJ79" s="81"/>
      <c r="EK79" s="83">
        <f>RANK(EN79,EN$13:EN$224)</f>
        <v>155</v>
      </c>
      <c r="EL79" s="134">
        <f>ROUND(EM79,1)</f>
        <v>50.3</v>
      </c>
      <c r="EM79" s="158">
        <f>AVERAGE(Q79,AC79,BA79,BH79,BY79,CR79,DL79,DV79,ED79,AO79)</f>
        <v>50.293806851694896</v>
      </c>
      <c r="EN79" s="139">
        <f>AVERAGE(Q79,AC79,BA79,BH79,BY79,CR79,DL79,DV79,ED79,AO79)</f>
        <v>50.293806851694896</v>
      </c>
      <c r="EO79" s="84"/>
      <c r="EP79" s="85"/>
      <c r="EQ79" s="46"/>
    </row>
    <row r="80" spans="1:147" ht="14.45" customHeight="1" x14ac:dyDescent="0.25">
      <c r="A80" s="64" t="s">
        <v>87</v>
      </c>
      <c r="B80" s="156" t="str">
        <f>INDEX('Economy Names'!$A$2:$H$213,'Economy Names'!L69,'Economy Names'!$K$1)</f>
        <v>Georgia</v>
      </c>
      <c r="C80" s="65">
        <v>1</v>
      </c>
      <c r="D80" s="66">
        <f>(IF(C80=-1,0,(IF(C80&gt;C$4,0,IF(C80&lt;C$3,1,((C$4-C80)/C$5))))))*100</f>
        <v>100</v>
      </c>
      <c r="E80" s="65">
        <v>1</v>
      </c>
      <c r="F80" s="66">
        <f>(IF(E80=-1,0,(IF(E80&gt;E$4,0,IF(E80&lt;E$3,1,((E$4-E80)/E$5))))))*100</f>
        <v>99.497487437185924</v>
      </c>
      <c r="G80" s="67">
        <v>2.0538837332971198</v>
      </c>
      <c r="H80" s="66">
        <f>(IF(G80=-1,0,(IF(G80&gt;G$4,0,IF(G80&lt;G$3,1,((G$4-G80)/G$5))))))*100</f>
        <v>98.973058133351444</v>
      </c>
      <c r="I80" s="65">
        <v>1</v>
      </c>
      <c r="J80" s="66">
        <f>(IF(I80=-1,0,(IF(I80&gt;I$4,0,IF(I80&lt;I$3,1,((I$4-I80)/I$5))))))*100</f>
        <v>100</v>
      </c>
      <c r="K80" s="65">
        <v>1</v>
      </c>
      <c r="L80" s="66">
        <f>(IF(K80=-1,0,(IF(K80&gt;K$4,0,IF(K80&lt;K$3,1,((K$4-K80)/K$5))))))*100</f>
        <v>99.497487437185924</v>
      </c>
      <c r="M80" s="67">
        <v>2.0538837332971198</v>
      </c>
      <c r="N80" s="68">
        <f>(IF(M80=-1,0,(IF(M80&gt;M$4,0,IF(M80&lt;M$3,1,((M$4-M80)/M$5))))))*100</f>
        <v>98.973058133351444</v>
      </c>
      <c r="O80" s="67">
        <v>0</v>
      </c>
      <c r="P80" s="66">
        <f>(IF(O80=-1,0,(IF(O80&gt;O$4,0,IF(O80&lt;O$3,1,((O$4-O80)/O$5))))))*100</f>
        <v>100</v>
      </c>
      <c r="Q80" s="68">
        <f>25%*P80+12.5%*D80+12.5%*F80+12.5%*H80+12.5%*J80+12.5%*L80+12.5%*N80</f>
        <v>99.617636392634324</v>
      </c>
      <c r="R80" s="78">
        <f>+Q80</f>
        <v>99.617636392634324</v>
      </c>
      <c r="S80" s="115">
        <f>+ROUND(Q80,1)</f>
        <v>99.6</v>
      </c>
      <c r="T80" s="69">
        <f>RANK(R80,R$13:R$224)</f>
        <v>2</v>
      </c>
      <c r="U80" s="70">
        <v>11</v>
      </c>
      <c r="V80" s="66">
        <f>(IF(U80=-1,0,(IF(U80&gt;U$4,0,IF(U80&lt;U$3,1,((U$4-U80)/U$5))))))*100</f>
        <v>76</v>
      </c>
      <c r="W80" s="70">
        <v>63</v>
      </c>
      <c r="X80" s="66">
        <f>(IF(W80=-1,0,(IF(W80&gt;W$4,0,IF(W80&lt;W$3,1,((W$4-W80)/W$5))))))*100</f>
        <v>89.33717579250721</v>
      </c>
      <c r="Y80" s="71">
        <v>0.28531868195053001</v>
      </c>
      <c r="Z80" s="68">
        <f>(IF(Y80=-1,0,(IF(Y80&gt;Y$4,0,IF(Y80&lt;Y$3,1,((Y$4-Y80)/Y$5))))))*100</f>
        <v>98.573406590247359</v>
      </c>
      <c r="AA80" s="70">
        <v>9</v>
      </c>
      <c r="AB80" s="66">
        <f>IF(AA80="No Practice", 0, AA80/15*100)</f>
        <v>60</v>
      </c>
      <c r="AC80" s="68">
        <f>AVERAGE(V80,X80,Z80,AB80)</f>
        <v>80.977645595688642</v>
      </c>
      <c r="AD80" s="68">
        <f>+AC80</f>
        <v>80.977645595688642</v>
      </c>
      <c r="AE80" s="115">
        <f>+ROUND(AC80,1)</f>
        <v>81</v>
      </c>
      <c r="AF80" s="72">
        <f>RANK(AD80,AD$13:AD$224)</f>
        <v>21</v>
      </c>
      <c r="AG80" s="70">
        <v>3</v>
      </c>
      <c r="AH80" s="66">
        <f>(IF(AG80=-1,0,(IF(AG80&gt;AG$4,0,IF(AG80&lt;AG$3,1,((AG$4-AG80)/AG$5))))))*100</f>
        <v>100</v>
      </c>
      <c r="AI80" s="70">
        <v>71</v>
      </c>
      <c r="AJ80" s="66">
        <f>(IF(AI80=-1,0,(IF(AI80&gt;AI$4,0,IF(AI80&lt;AI$3,1,((AI$4-AI80)/AI$5))))))*100</f>
        <v>76.956521739130437</v>
      </c>
      <c r="AK80" s="71">
        <v>145.04602994312199</v>
      </c>
      <c r="AL80" s="66">
        <f>(IF(AK80=-1,0,(IF(AK80&gt;AK$4,0,IF(AK80&lt;AK$3,1,((AK$4-AK80)/AK$5))))))*100</f>
        <v>98.20930827230714</v>
      </c>
      <c r="AM80" s="70">
        <v>5</v>
      </c>
      <c r="AN80" s="66">
        <f>+IF(AM80="No Practice",0,AM80/8)*100</f>
        <v>62.5</v>
      </c>
      <c r="AO80" s="74">
        <f>AVERAGE(AH80,AJ80,AL80,AN80)</f>
        <v>84.416457502859402</v>
      </c>
      <c r="AP80" s="68">
        <f>+AO80</f>
        <v>84.416457502859402</v>
      </c>
      <c r="AQ80" s="115">
        <f>+ROUND(AO80,1)</f>
        <v>84.4</v>
      </c>
      <c r="AR80" s="69">
        <f>RANK(AP80,AP$13:AP$224)</f>
        <v>42</v>
      </c>
      <c r="AS80" s="75">
        <v>1</v>
      </c>
      <c r="AT80" s="66">
        <f>(IF(AS80=-1,0,(IF(AS80&gt;AS$4,0,IF(AS80&lt;AS$3,1,((AS$4-AS80)/AS$5))))))*100</f>
        <v>100</v>
      </c>
      <c r="AU80" s="75">
        <v>1</v>
      </c>
      <c r="AV80" s="66">
        <f>(IF(AU80=-1,0,(IF(AU80&gt;AU$4,0,IF(AU80&lt;AU$3,1,((AU$4-AU80)/AU$5))))))*100</f>
        <v>100</v>
      </c>
      <c r="AW80" s="75">
        <v>3.223295249995E-2</v>
      </c>
      <c r="AX80" s="68">
        <f>(IF(AW80=-1,0,(IF(AW80&gt;AW$4,0,IF(AW80&lt;AW$3,1,((AW$4-AW80)/AW$5))))))*100</f>
        <v>99.785113650000341</v>
      </c>
      <c r="AY80" s="75">
        <v>21.5</v>
      </c>
      <c r="AZ80" s="66">
        <f>+IF(AY80="No Practice",0,AY80/30)*100</f>
        <v>71.666666666666671</v>
      </c>
      <c r="BA80" s="76">
        <f>AVERAGE(AT80,AV80,AX80,AZ80)</f>
        <v>92.862945079166749</v>
      </c>
      <c r="BB80" s="68">
        <f>+BA80</f>
        <v>92.862945079166749</v>
      </c>
      <c r="BC80" s="115">
        <f>+ROUND(BA80,1)</f>
        <v>92.9</v>
      </c>
      <c r="BD80" s="69">
        <f>RANK(BB80,BB$13:BB$224)</f>
        <v>5</v>
      </c>
      <c r="BE80" s="73">
        <v>8</v>
      </c>
      <c r="BF80" s="73">
        <v>9</v>
      </c>
      <c r="BG80" s="77">
        <f>+SUM(BE80,BF80)</f>
        <v>17</v>
      </c>
      <c r="BH80" s="76">
        <f>(IF(BG80=-1,0,(IF(BG80&lt;BG$4,0,IF(BG80&gt;BG$3,1,((-BG$4+BG80)/BG$5))))))*100</f>
        <v>85</v>
      </c>
      <c r="BI80" s="119">
        <f>+BH80</f>
        <v>85</v>
      </c>
      <c r="BJ80" s="115">
        <f>ROUND(BH80,1)</f>
        <v>85</v>
      </c>
      <c r="BK80" s="69">
        <f>RANK(BI80,BI$13:BI$224)</f>
        <v>15</v>
      </c>
      <c r="BL80" s="73">
        <v>9</v>
      </c>
      <c r="BM80" s="68">
        <f>(IF(BL80=-1,0,(IF(BL80&lt;BL$4,0,IF(BL80&gt;BL$3,1,((-BL$4+BL80)/BL$5))))))*100</f>
        <v>90</v>
      </c>
      <c r="BN80" s="73">
        <v>6</v>
      </c>
      <c r="BO80" s="68">
        <f>(IF(BN80=-1,0,(IF(BN80&lt;BN$4,0,IF(BN80&gt;BN$3,1,((-BN$4+BN80)/BN$5))))))*100</f>
        <v>60</v>
      </c>
      <c r="BP80" s="73">
        <v>9</v>
      </c>
      <c r="BQ80" s="68">
        <f>(IF(BP80=-1,0,(IF(BP80&lt;BP$4,0,IF(BP80&gt;BP$3,1,((-BP$4+BP80)/BP$5))))))*100</f>
        <v>90</v>
      </c>
      <c r="BR80" s="73">
        <v>5</v>
      </c>
      <c r="BS80" s="78">
        <f>(IF(BR80=-1,0,(IF(BR80&lt;BR$4,0,IF(BR80&gt;BR$3,1,((-BR$4+BR80)/BR$5))))))*100</f>
        <v>83.333333333333343</v>
      </c>
      <c r="BT80" s="73">
        <v>7</v>
      </c>
      <c r="BU80" s="68">
        <f>(IF(BT80=-1,0,(IF(BT80&lt;BT$4,0,IF(BT80&gt;BT$3,1,((-BT$4+BT80)/BT$5))))))*100</f>
        <v>100</v>
      </c>
      <c r="BV80" s="73">
        <v>6</v>
      </c>
      <c r="BW80" s="66">
        <f>(IF(BV80=-1,0,(IF(BV80&lt;BV$4,0,IF(BV80&gt;BV$3,1,((-BV$4+BV80)/BV$5))))))*100</f>
        <v>85.714285714285708</v>
      </c>
      <c r="BX80" s="77">
        <f>+SUM(BN80,BL80,BP80,BR80,BT80,BV80)</f>
        <v>42</v>
      </c>
      <c r="BY80" s="80">
        <f>(IF(BX80=-1,0,(IF(BX80&lt;BX$4,0,IF(BX80&gt;BX$3,1,((-BX$4+BX80)/BX$5))))))*100</f>
        <v>84</v>
      </c>
      <c r="BZ80" s="78">
        <f>+BY80</f>
        <v>84</v>
      </c>
      <c r="CA80" s="115">
        <f>+ROUND(BY80,1)</f>
        <v>84</v>
      </c>
      <c r="CB80" s="72">
        <f>RANK(BZ80,BZ$13:BZ$224)</f>
        <v>7</v>
      </c>
      <c r="CC80" s="73">
        <v>5</v>
      </c>
      <c r="CD80" s="68">
        <f>(IF(CC80=-1,0,(IF(CC80&gt;CC$4,0,IF(CC80&lt;CC$3,1,((CC$4-CC80)/CC$5))))))*100</f>
        <v>96.666666666666671</v>
      </c>
      <c r="CE80" s="73">
        <v>216</v>
      </c>
      <c r="CF80" s="66">
        <f>(IF(CE80=-1,0,(IF(CE80&gt;CE$4,0,IF(CE80&lt;CE$3,1,((CE$4-CE80)/CE$5))))))*100</f>
        <v>74.188562596599695</v>
      </c>
      <c r="CG80" s="73">
        <v>9.88948970575494</v>
      </c>
      <c r="CH80" s="66">
        <f>(IF(CG80=-1,0,(IF(CG80&gt;CG$4,0,IF(CG80&lt;CG$3,1,((CG$4-CG80)/CG$5)^$CH$3)))))*100</f>
        <v>100</v>
      </c>
      <c r="CI80" s="73">
        <v>21.5</v>
      </c>
      <c r="CJ80" s="78">
        <f>IF(CI80="NO VAT","No VAT",(IF(CI80="NO REFUND",0,(IF(CI80&gt;CI$5,0,IF(CI80&lt;CI$3,1,((CI$5-CI80)/CI$5))))))*100)</f>
        <v>56.999999999999993</v>
      </c>
      <c r="CK80" s="73">
        <v>10.1666666666667</v>
      </c>
      <c r="CL80" s="68">
        <f>IF(CK80="NO VAT","No VAT",(IF(CK80="NO REFUND",0,(IF(CK80&gt;CK$4,0,IF(CK80&lt;CK$3,1,((CK$4-CK80)/CK$5))))))*100)</f>
        <v>86.550836550836493</v>
      </c>
      <c r="CM80" s="73">
        <v>1</v>
      </c>
      <c r="CN80" s="68">
        <f>IF(CM80="NO CIT","No CIT",IF(CM80&gt;CM$4,0,IF(CM80&lt;CM$3,1,((CM$4-CM80)/CM$5)))*100)</f>
        <v>100</v>
      </c>
      <c r="CO80" s="73">
        <v>0</v>
      </c>
      <c r="CP80" s="66">
        <f>IF(CO80="NO CIT","No CIT",IF(CO80&gt;CO$4,0,IF(CO80&lt;CO$3,1,((CO$5-CO80)/CO$5)))*100)</f>
        <v>100</v>
      </c>
      <c r="CQ80" s="157">
        <f>IF(OR(ISNUMBER(CJ80),ISNUMBER(CL80),ISNUMBER(CN80),ISNUMBER(CP80)),AVERAGE(CJ80,CL80,CN80,CP80),"")</f>
        <v>85.887709137709123</v>
      </c>
      <c r="CR80" s="128">
        <f>AVERAGE(CD80,CF80,CH80,CQ80)</f>
        <v>89.185734600243876</v>
      </c>
      <c r="CS80" s="78">
        <f>+CR80</f>
        <v>89.185734600243876</v>
      </c>
      <c r="CT80" s="115">
        <f>ROUND(CR80,1)</f>
        <v>89.2</v>
      </c>
      <c r="CU80" s="69">
        <f>RANK(CS80,CS$13:CS$224)</f>
        <v>14</v>
      </c>
      <c r="CV80" s="73">
        <v>6</v>
      </c>
      <c r="CW80" s="68">
        <f>(IF(CV80=-1,0,(IF(CV80&gt;CV$4,0,IF(CV80&lt;CV$3,1,((CV$4-CV80)/CV$5))))))*100</f>
        <v>96.855345911949684</v>
      </c>
      <c r="CX80" s="73">
        <v>1.5</v>
      </c>
      <c r="CY80" s="68">
        <f>(IF(CX80=-1,0,(IF(CX80&gt;CX$4,0,IF(CX80&lt;CX$3,1,((CX$4-CX80)/CX$5))))))*100</f>
        <v>99.704142011834321</v>
      </c>
      <c r="CZ80" s="73">
        <v>112</v>
      </c>
      <c r="DA80" s="68">
        <f>(IF(CZ80=-1,0,(IF(CZ80&gt;CZ$4,0,IF(CZ80&lt;CZ$3,1,((CZ$4-CZ80)/CZ$5))))))*100</f>
        <v>89.433962264150949</v>
      </c>
      <c r="DB80" s="73">
        <v>0</v>
      </c>
      <c r="DC80" s="68">
        <f>(IF(DB80=-1,0,(IF(DB80&gt;DB$4,0,IF(DB80&lt;DB$3,1,((DB$4-DB80)/DB$5))))))*100</f>
        <v>100</v>
      </c>
      <c r="DD80" s="73">
        <v>15</v>
      </c>
      <c r="DE80" s="68">
        <f>(IF(DD80=-1,0,(IF(DD80&gt;DD$4,0,IF(DD80&lt;DD$3,1,((DD$4-DD80)/DD$5))))))*100</f>
        <v>94.982078853046588</v>
      </c>
      <c r="DF80" s="73">
        <v>2</v>
      </c>
      <c r="DG80" s="68">
        <f>(IF(DF80=-1,0,(IF(DF80&gt;DF$4,0,IF(DF80&lt;DF$3,1,((DF$4-DF80)/DF$5))))))*100</f>
        <v>99.581589958159</v>
      </c>
      <c r="DH80" s="73">
        <v>396.42857142857099</v>
      </c>
      <c r="DI80" s="68">
        <f>(IF(DH80=-1,0,(IF(DH80&gt;DH$4,0,IF(DH80&lt;DH$3,1,((DH$4-DH80)/DH$5))))))*100</f>
        <v>66.964285714285751</v>
      </c>
      <c r="DJ80" s="73">
        <v>189</v>
      </c>
      <c r="DK80" s="66">
        <f>(IF(DJ80=-1,0,(IF(DJ80&gt;DJ$4,0,IF(DJ80&lt;DJ$3,1,((DJ$4-DJ80)/DJ$5))))))*100</f>
        <v>73</v>
      </c>
      <c r="DL80" s="78">
        <f>AVERAGE(CW80,CY80,DA80,DC80,DE80,DG80,DI80,DK80)</f>
        <v>90.065175589178295</v>
      </c>
      <c r="DM80" s="78">
        <f>+DL80</f>
        <v>90.065175589178295</v>
      </c>
      <c r="DN80" s="115">
        <f>ROUND(DL80,1)</f>
        <v>90.1</v>
      </c>
      <c r="DO80" s="69">
        <f>RANK(DM80,DM$13:DM$224)</f>
        <v>45</v>
      </c>
      <c r="DP80" s="67">
        <v>285</v>
      </c>
      <c r="DQ80" s="66">
        <f>(IF(DP80=-1,0,(IF(DP80&gt;DP$4,0,IF(DP80&lt;DP$3,1,((DP$4-DP80)/DP$5))))))*100</f>
        <v>86.47540983606558</v>
      </c>
      <c r="DR80" s="67">
        <v>25</v>
      </c>
      <c r="DS80" s="66">
        <f>(IF(DR80=-1,0,(IF(DR80&gt;DR$4,0,IF(DR80&lt;DR$3,1,((DR$4-DR80)/DR$5))))))*100</f>
        <v>71.991001124859395</v>
      </c>
      <c r="DT80" s="67">
        <v>12</v>
      </c>
      <c r="DU80" s="66">
        <f>DT80/18*100</f>
        <v>66.666666666666657</v>
      </c>
      <c r="DV80" s="78">
        <f>AVERAGE(DU80,DQ80,DS80)</f>
        <v>75.044359209197211</v>
      </c>
      <c r="DW80" s="78">
        <f>+DV80</f>
        <v>75.044359209197211</v>
      </c>
      <c r="DX80" s="115">
        <f>ROUND(DV80,1)</f>
        <v>75</v>
      </c>
      <c r="DY80" s="69">
        <f>RANK(DW80,DW$13:DW$224)</f>
        <v>12</v>
      </c>
      <c r="DZ80" s="67">
        <v>40.493964149740997</v>
      </c>
      <c r="EA80" s="68">
        <f>(IF(DZ80=-1,0,(IF(DZ80&lt;DZ$4,0,IF(DZ80&gt;DZ$3,1,((-DZ$4+DZ80)/DZ$5))))))*100</f>
        <v>43.588766576685678</v>
      </c>
      <c r="EB80" s="67">
        <v>11</v>
      </c>
      <c r="EC80" s="66">
        <f>(IF(EB80=-1,0,(IF(EB80&lt;EB$4,0,IF(EB80&gt;EB$3,1,((-EB$4+EB80)/EB$5))))))*100</f>
        <v>68.75</v>
      </c>
      <c r="ED80" s="68">
        <f>AVERAGE(EA80,EC80)</f>
        <v>56.169383288342843</v>
      </c>
      <c r="EE80" s="78">
        <f>+ED80</f>
        <v>56.169383288342843</v>
      </c>
      <c r="EF80" s="115">
        <f>ROUND(ED80,1)</f>
        <v>56.2</v>
      </c>
      <c r="EG80" s="69">
        <f>RANK(EE80,EE$13:EE$224)</f>
        <v>64</v>
      </c>
      <c r="EH80" s="81"/>
      <c r="EI80" s="81"/>
      <c r="EJ80" s="81"/>
      <c r="EK80" s="83">
        <f>RANK(EN80,EN$13:EN$224)</f>
        <v>7</v>
      </c>
      <c r="EL80" s="134">
        <f>ROUND(EM80,1)</f>
        <v>83.7</v>
      </c>
      <c r="EM80" s="158">
        <f>AVERAGE(Q80,AC80,BA80,BH80,BY80,CR80,DL80,DV80,ED80,AO80)</f>
        <v>83.733933725731134</v>
      </c>
      <c r="EN80" s="139">
        <f>AVERAGE(Q80,AC80,BA80,BH80,BY80,CR80,DL80,DV80,ED80,AO80)</f>
        <v>83.733933725731134</v>
      </c>
      <c r="EO80" s="84"/>
      <c r="EP80" s="85"/>
      <c r="EQ80" s="46"/>
    </row>
    <row r="81" spans="1:149" ht="14.45" customHeight="1" x14ac:dyDescent="0.25">
      <c r="A81" s="64" t="s">
        <v>88</v>
      </c>
      <c r="B81" s="156" t="str">
        <f>INDEX('Economy Names'!$A$2:$H$213,'Economy Names'!L70,'Economy Names'!$K$1)</f>
        <v>Germany</v>
      </c>
      <c r="C81" s="65">
        <v>9</v>
      </c>
      <c r="D81" s="66">
        <f>(IF(C81=-1,0,(IF(C81&gt;C$4,0,IF(C81&lt;C$3,1,((C$4-C81)/C$5))))))*100</f>
        <v>52.941176470588239</v>
      </c>
      <c r="E81" s="65">
        <v>8</v>
      </c>
      <c r="F81" s="66">
        <f>(IF(E81=-1,0,(IF(E81&gt;E$4,0,IF(E81&lt;E$3,1,((E$4-E81)/E$5))))))*100</f>
        <v>92.462311557788951</v>
      </c>
      <c r="G81" s="67">
        <v>6.50948211986967</v>
      </c>
      <c r="H81" s="66">
        <f>(IF(G81=-1,0,(IF(G81&gt;G$4,0,IF(G81&lt;G$3,1,((G$4-G81)/G$5))))))*100</f>
        <v>96.74525894006517</v>
      </c>
      <c r="I81" s="65">
        <v>9</v>
      </c>
      <c r="J81" s="66">
        <f>(IF(I81=-1,0,(IF(I81&gt;I$4,0,IF(I81&lt;I$3,1,((I$4-I81)/I$5))))))*100</f>
        <v>52.941176470588239</v>
      </c>
      <c r="K81" s="65">
        <v>8</v>
      </c>
      <c r="L81" s="66">
        <f>(IF(K81=-1,0,(IF(K81&gt;K$4,0,IF(K81&lt;K$3,1,((K$4-K81)/K$5))))))*100</f>
        <v>92.462311557788951</v>
      </c>
      <c r="M81" s="67">
        <v>6.50948211986967</v>
      </c>
      <c r="N81" s="68">
        <f>(IF(M81=-1,0,(IF(M81&gt;M$4,0,IF(M81&lt;M$3,1,((M$4-M81)/M$5))))))*100</f>
        <v>96.74525894006517</v>
      </c>
      <c r="O81" s="67">
        <v>29.805321061674299</v>
      </c>
      <c r="P81" s="66">
        <f>(IF(O81=-1,0,(IF(O81&gt;O$4,0,IF(O81&lt;O$3,1,((O$4-O81)/O$5))))))*100</f>
        <v>92.548669734581424</v>
      </c>
      <c r="Q81" s="68">
        <f>25%*P81+12.5%*D81+12.5%*F81+12.5%*H81+12.5%*J81+12.5%*L81+12.5%*N81</f>
        <v>83.674354175755937</v>
      </c>
      <c r="R81" s="78">
        <f>+Q81</f>
        <v>83.674354175755937</v>
      </c>
      <c r="S81" s="115">
        <f>+ROUND(Q81,1)</f>
        <v>83.7</v>
      </c>
      <c r="T81" s="69">
        <f>RANK(R81,R$13:R$224)</f>
        <v>125</v>
      </c>
      <c r="U81" s="70">
        <v>9</v>
      </c>
      <c r="V81" s="66">
        <f>(IF(U81=-1,0,(IF(U81&gt;U$4,0,IF(U81&lt;U$3,1,((U$4-U81)/U$5))))))*100</f>
        <v>84</v>
      </c>
      <c r="W81" s="70">
        <v>126</v>
      </c>
      <c r="X81" s="66">
        <f>(IF(W81=-1,0,(IF(W81&gt;W$4,0,IF(W81&lt;W$3,1,((W$4-W81)/W$5))))))*100</f>
        <v>71.181556195965427</v>
      </c>
      <c r="Y81" s="71">
        <v>1.14135273401862</v>
      </c>
      <c r="Z81" s="68">
        <f>(IF(Y81=-1,0,(IF(Y81&gt;Y$4,0,IF(Y81&lt;Y$3,1,((Y$4-Y81)/Y$5))))))*100</f>
        <v>94.29323632990689</v>
      </c>
      <c r="AA81" s="71">
        <v>9.5</v>
      </c>
      <c r="AB81" s="66">
        <f>IF(AA81="No Practice", 0, AA81/15*100)</f>
        <v>63.333333333333329</v>
      </c>
      <c r="AC81" s="68">
        <f>AVERAGE(V81,X81,Z81,AB81)</f>
        <v>78.202031464801408</v>
      </c>
      <c r="AD81" s="68">
        <f>+AC81</f>
        <v>78.202031464801408</v>
      </c>
      <c r="AE81" s="115">
        <f>+ROUND(AC81,1)</f>
        <v>78.2</v>
      </c>
      <c r="AF81" s="72">
        <f>RANK(AD81,AD$13:AD$224)</f>
        <v>30</v>
      </c>
      <c r="AG81" s="70">
        <v>3</v>
      </c>
      <c r="AH81" s="66">
        <f>(IF(AG81=-1,0,(IF(AG81&gt;AG$4,0,IF(AG81&lt;AG$3,1,((AG$4-AG81)/AG$5))))))*100</f>
        <v>100</v>
      </c>
      <c r="AI81" s="70">
        <v>28</v>
      </c>
      <c r="AJ81" s="66">
        <f>(IF(AI81=-1,0,(IF(AI81&gt;AI$4,0,IF(AI81&lt;AI$3,1,((AI$4-AI81)/AI$5))))))*100</f>
        <v>95.652173913043484</v>
      </c>
      <c r="AK81" s="71">
        <v>36.958598116476097</v>
      </c>
      <c r="AL81" s="66">
        <f>(IF(AK81=-1,0,(IF(AK81&gt;AK$4,0,IF(AK81&lt;AK$3,1,((AK$4-AK81)/AK$5))))))*100</f>
        <v>99.543721010907689</v>
      </c>
      <c r="AM81" s="70">
        <v>8</v>
      </c>
      <c r="AN81" s="66">
        <f>+IF(AM81="No Practice",0,AM81/8)*100</f>
        <v>100</v>
      </c>
      <c r="AO81" s="74">
        <f>AVERAGE(AH81,AJ81,AL81,AN81)</f>
        <v>98.798973730987797</v>
      </c>
      <c r="AP81" s="68">
        <f>+AO81</f>
        <v>98.798973730987797</v>
      </c>
      <c r="AQ81" s="115">
        <f>+ROUND(AO81,1)</f>
        <v>98.8</v>
      </c>
      <c r="AR81" s="69">
        <f>RANK(AP81,AP$13:AP$224)</f>
        <v>5</v>
      </c>
      <c r="AS81" s="75">
        <v>6</v>
      </c>
      <c r="AT81" s="66">
        <f>(IF(AS81=-1,0,(IF(AS81&gt;AS$4,0,IF(AS81&lt;AS$3,1,((AS$4-AS81)/AS$5))))))*100</f>
        <v>58.333333333333336</v>
      </c>
      <c r="AU81" s="75">
        <v>52</v>
      </c>
      <c r="AV81" s="66">
        <f>(IF(AU81=-1,0,(IF(AU81&gt;AU$4,0,IF(AU81&lt;AU$3,1,((AU$4-AU81)/AU$5))))))*100</f>
        <v>75.598086124401902</v>
      </c>
      <c r="AW81" s="75">
        <v>6.6426026983189903</v>
      </c>
      <c r="AX81" s="68">
        <f>(IF(AW81=-1,0,(IF(AW81&gt;AW$4,0,IF(AW81&lt;AW$3,1,((AW$4-AW81)/AW$5))))))*100</f>
        <v>55.715982011206734</v>
      </c>
      <c r="AY81" s="75">
        <v>23</v>
      </c>
      <c r="AZ81" s="66">
        <f>+IF(AY81="No Practice",0,AY81/30)*100</f>
        <v>76.666666666666671</v>
      </c>
      <c r="BA81" s="76">
        <f>AVERAGE(AT81,AV81,AX81,AZ81)</f>
        <v>66.578517033902159</v>
      </c>
      <c r="BB81" s="68">
        <f>+BA81</f>
        <v>66.578517033902159</v>
      </c>
      <c r="BC81" s="115">
        <f>+ROUND(BA81,1)</f>
        <v>66.599999999999994</v>
      </c>
      <c r="BD81" s="69">
        <f>RANK(BB81,BB$13:BB$224)</f>
        <v>76</v>
      </c>
      <c r="BE81" s="73">
        <v>8</v>
      </c>
      <c r="BF81" s="73">
        <v>6</v>
      </c>
      <c r="BG81" s="77">
        <f>+SUM(BE81,BF81)</f>
        <v>14</v>
      </c>
      <c r="BH81" s="76">
        <f>(IF(BG81=-1,0,(IF(BG81&lt;BG$4,0,IF(BG81&gt;BG$3,1,((-BG$4+BG81)/BG$5))))))*100</f>
        <v>70</v>
      </c>
      <c r="BI81" s="119">
        <f>+BH81</f>
        <v>70</v>
      </c>
      <c r="BJ81" s="115">
        <f>ROUND(BH81,1)</f>
        <v>70</v>
      </c>
      <c r="BK81" s="69">
        <f>RANK(BI81,BI$13:BI$224)</f>
        <v>48</v>
      </c>
      <c r="BL81" s="73">
        <v>5</v>
      </c>
      <c r="BM81" s="68">
        <f>(IF(BL81=-1,0,(IF(BL81&lt;BL$4,0,IF(BL81&gt;BL$3,1,((-BL$4+BL81)/BL$5))))))*100</f>
        <v>50</v>
      </c>
      <c r="BN81" s="73">
        <v>5</v>
      </c>
      <c r="BO81" s="68">
        <f>(IF(BN81=-1,0,(IF(BN81&lt;BN$4,0,IF(BN81&gt;BN$3,1,((-BN$4+BN81)/BN$5))))))*100</f>
        <v>50</v>
      </c>
      <c r="BP81" s="73">
        <v>5</v>
      </c>
      <c r="BQ81" s="68">
        <f>(IF(BP81=-1,0,(IF(BP81&lt;BP$4,0,IF(BP81&gt;BP$3,1,((-BP$4+BP81)/BP$5))))))*100</f>
        <v>50</v>
      </c>
      <c r="BR81" s="73">
        <v>5</v>
      </c>
      <c r="BS81" s="78">
        <f>(IF(BR81=-1,0,(IF(BR81&lt;BR$4,0,IF(BR81&gt;BR$3,1,((-BR$4+BR81)/BR$5))))))*100</f>
        <v>83.333333333333343</v>
      </c>
      <c r="BT81" s="73">
        <v>5</v>
      </c>
      <c r="BU81" s="68">
        <f>(IF(BT81=-1,0,(IF(BT81&lt;BT$4,0,IF(BT81&gt;BT$3,1,((-BT$4+BT81)/BT$5))))))*100</f>
        <v>71.428571428571431</v>
      </c>
      <c r="BV81" s="73">
        <v>6</v>
      </c>
      <c r="BW81" s="66">
        <f>(IF(BV81=-1,0,(IF(BV81&lt;BV$4,0,IF(BV81&gt;BV$3,1,((-BV$4+BV81)/BV$5))))))*100</f>
        <v>85.714285714285708</v>
      </c>
      <c r="BX81" s="77">
        <f>+SUM(BN81,BL81,BP81,BR81,BT81,BV81)</f>
        <v>31</v>
      </c>
      <c r="BY81" s="80">
        <f>(IF(BX81=-1,0,(IF(BX81&lt;BX$4,0,IF(BX81&gt;BX$3,1,((-BX$4+BX81)/BX$5))))))*100</f>
        <v>62</v>
      </c>
      <c r="BZ81" s="78">
        <f>+BY81</f>
        <v>62</v>
      </c>
      <c r="CA81" s="115">
        <f>+ROUND(BY81,1)</f>
        <v>62</v>
      </c>
      <c r="CB81" s="72">
        <f>RANK(BZ81,BZ$13:BZ$224)</f>
        <v>61</v>
      </c>
      <c r="CC81" s="73">
        <v>9</v>
      </c>
      <c r="CD81" s="68">
        <f>(IF(CC81=-1,0,(IF(CC81&gt;CC$4,0,IF(CC81&lt;CC$3,1,((CC$4-CC81)/CC$5))))))*100</f>
        <v>90</v>
      </c>
      <c r="CE81" s="73">
        <v>218</v>
      </c>
      <c r="CF81" s="66">
        <f>(IF(CE81=-1,0,(IF(CE81&gt;CE$4,0,IF(CE81&lt;CE$3,1,((CE$4-CE81)/CE$5))))))*100</f>
        <v>73.879443585780521</v>
      </c>
      <c r="CG81" s="73">
        <v>48.844542304644598</v>
      </c>
      <c r="CH81" s="66">
        <f>(IF(CG81=-1,0,(IF(CG81&gt;CG$4,0,IF(CG81&lt;CG$3,1,((CG$4-CG81)/CG$5)^$CH$3)))))*100</f>
        <v>67.089005511211056</v>
      </c>
      <c r="CI81" s="73">
        <v>0</v>
      </c>
      <c r="CJ81" s="78">
        <f>IF(CI81="NO VAT","No VAT",(IF(CI81="NO REFUND",0,(IF(CI81&gt;CI$5,0,IF(CI81&lt;CI$3,1,((CI$5-CI81)/CI$5))))))*100)</f>
        <v>100</v>
      </c>
      <c r="CK81" s="73">
        <v>5.1666666666666696</v>
      </c>
      <c r="CL81" s="68">
        <f>IF(CK81="NO VAT","No VAT",(IF(CK81="NO REFUND",0,(IF(CK81&gt;CK$4,0,IF(CK81&lt;CK$3,1,((CK$4-CK81)/CK$5))))))*100)</f>
        <v>96.2033462033462</v>
      </c>
      <c r="CM81" s="73">
        <v>4.5</v>
      </c>
      <c r="CN81" s="68">
        <f>IF(CM81="NO CIT","No CIT",IF(CM81&gt;CM$4,0,IF(CM81&lt;CM$3,1,((CM$4-CM81)/CM$5)))*100)</f>
        <v>94.495412844036693</v>
      </c>
      <c r="CO81" s="73">
        <v>0</v>
      </c>
      <c r="CP81" s="66">
        <f>IF(CO81="NO CIT","No CIT",IF(CO81&gt;CO$4,0,IF(CO81&lt;CO$3,1,((CO$5-CO81)/CO$5)))*100)</f>
        <v>100</v>
      </c>
      <c r="CQ81" s="157">
        <f>IF(OR(ISNUMBER(CJ81),ISNUMBER(CL81),ISNUMBER(CN81),ISNUMBER(CP81)),AVERAGE(CJ81,CL81,CN81,CP81),"")</f>
        <v>97.674689761845727</v>
      </c>
      <c r="CR81" s="128">
        <f>AVERAGE(CD81,CF81,CH81,CQ81)</f>
        <v>82.160784714709322</v>
      </c>
      <c r="CS81" s="78">
        <f>+CR81</f>
        <v>82.160784714709322</v>
      </c>
      <c r="CT81" s="115">
        <f>ROUND(CR81,1)</f>
        <v>82.2</v>
      </c>
      <c r="CU81" s="69">
        <f>RANK(CS81,CS$13:CS$224)</f>
        <v>46</v>
      </c>
      <c r="CV81" s="73">
        <v>36</v>
      </c>
      <c r="CW81" s="68">
        <f>(IF(CV81=-1,0,(IF(CV81&gt;CV$4,0,IF(CV81&lt;CV$3,1,((CV$4-CV81)/CV$5))))))*100</f>
        <v>77.987421383647799</v>
      </c>
      <c r="CX81" s="73">
        <v>1</v>
      </c>
      <c r="CY81" s="68">
        <f>(IF(CX81=-1,0,(IF(CX81&gt;CX$4,0,IF(CX81&lt;CX$3,1,((CX$4-CX81)/CX$5))))))*100</f>
        <v>100</v>
      </c>
      <c r="CZ81" s="73">
        <v>345</v>
      </c>
      <c r="DA81" s="68">
        <f>(IF(CZ81=-1,0,(IF(CZ81&gt;CZ$4,0,IF(CZ81&lt;CZ$3,1,((CZ$4-CZ81)/CZ$5))))))*100</f>
        <v>67.452830188679243</v>
      </c>
      <c r="DB81" s="73">
        <v>45</v>
      </c>
      <c r="DC81" s="68">
        <f>(IF(DB81=-1,0,(IF(DB81&gt;DB$4,0,IF(DB81&lt;DB$3,1,((DB$4-DB81)/DB$5))))))*100</f>
        <v>88.75</v>
      </c>
      <c r="DD81" s="73">
        <v>0</v>
      </c>
      <c r="DE81" s="68">
        <f>(IF(DD81=-1,0,(IF(DD81&gt;DD$4,0,IF(DD81&lt;DD$3,1,((DD$4-DD81)/DD$5))))))*100</f>
        <v>100</v>
      </c>
      <c r="DF81" s="73">
        <v>0.5</v>
      </c>
      <c r="DG81" s="68">
        <f>(IF(DF81=-1,0,(IF(DF81&gt;DF$4,0,IF(DF81&lt;DF$3,1,((DF$4-DF81)/DF$5))))))*100</f>
        <v>100</v>
      </c>
      <c r="DH81" s="73">
        <v>0</v>
      </c>
      <c r="DI81" s="68">
        <f>(IF(DH81=-1,0,(IF(DH81&gt;DH$4,0,IF(DH81&lt;DH$3,1,((DH$4-DH81)/DH$5))))))*100</f>
        <v>100</v>
      </c>
      <c r="DJ81" s="73">
        <v>0</v>
      </c>
      <c r="DK81" s="66">
        <f>(IF(DJ81=-1,0,(IF(DJ81&gt;DJ$4,0,IF(DJ81&lt;DJ$3,1,((DJ$4-DJ81)/DJ$5))))))*100</f>
        <v>100</v>
      </c>
      <c r="DL81" s="78">
        <f>AVERAGE(CW81,CY81,DA81,DC81,DE81,DG81,DI81,DK81)</f>
        <v>91.77378144654088</v>
      </c>
      <c r="DM81" s="78">
        <f>+DL81</f>
        <v>91.77378144654088</v>
      </c>
      <c r="DN81" s="115">
        <f>ROUND(DL81,1)</f>
        <v>91.8</v>
      </c>
      <c r="DO81" s="69">
        <f>RANK(DM81,DM$13:DM$224)</f>
        <v>42</v>
      </c>
      <c r="DP81" s="67">
        <v>499</v>
      </c>
      <c r="DQ81" s="66">
        <f>(IF(DP81=-1,0,(IF(DP81&gt;DP$4,0,IF(DP81&lt;DP$3,1,((DP$4-DP81)/DP$5))))))*100</f>
        <v>68.93442622950819</v>
      </c>
      <c r="DR81" s="67">
        <v>14.4</v>
      </c>
      <c r="DS81" s="66">
        <f>(IF(DR81=-1,0,(IF(DR81&gt;DR$4,0,IF(DR81&lt;DR$3,1,((DR$4-DR81)/DR$5))))))*100</f>
        <v>83.91451068616422</v>
      </c>
      <c r="DT81" s="67">
        <v>12.5</v>
      </c>
      <c r="DU81" s="66">
        <f>DT81/18*100</f>
        <v>69.444444444444443</v>
      </c>
      <c r="DV81" s="78">
        <f>AVERAGE(DU81,DQ81,DS81)</f>
        <v>74.097793786705623</v>
      </c>
      <c r="DW81" s="78">
        <f>+DV81</f>
        <v>74.097793786705623</v>
      </c>
      <c r="DX81" s="115">
        <f>ROUND(DV81,1)</f>
        <v>74.099999999999994</v>
      </c>
      <c r="DY81" s="69">
        <f>RANK(DW81,DW$13:DW$224)</f>
        <v>13</v>
      </c>
      <c r="DZ81" s="67">
        <v>79.780992007605093</v>
      </c>
      <c r="EA81" s="68">
        <f>(IF(DZ81=-1,0,(IF(DZ81&lt;DZ$4,0,IF(DZ81&gt;DZ$3,1,((-DZ$4+DZ81)/DZ$5))))))*100</f>
        <v>85.878355228853692</v>
      </c>
      <c r="EB81" s="67">
        <v>15</v>
      </c>
      <c r="EC81" s="66">
        <f>(IF(EB81=-1,0,(IF(EB81&lt;EB$4,0,IF(EB81&gt;EB$3,1,((-EB$4+EB81)/EB$5))))))*100</f>
        <v>93.75</v>
      </c>
      <c r="ED81" s="68">
        <f>AVERAGE(EA81,EC81)</f>
        <v>89.814177614426853</v>
      </c>
      <c r="EE81" s="78">
        <f>+ED81</f>
        <v>89.814177614426853</v>
      </c>
      <c r="EF81" s="115">
        <f>ROUND(ED81,1)</f>
        <v>89.8</v>
      </c>
      <c r="EG81" s="69">
        <f>RANK(EE81,EE$13:EE$224)</f>
        <v>4</v>
      </c>
      <c r="EH81" s="81"/>
      <c r="EI81" s="81"/>
      <c r="EJ81" s="81"/>
      <c r="EK81" s="83">
        <f>RANK(EN81,EN$13:EN$224)</f>
        <v>22</v>
      </c>
      <c r="EL81" s="134">
        <f>ROUND(EM81,1)</f>
        <v>79.7</v>
      </c>
      <c r="EM81" s="158">
        <f>AVERAGE(Q81,AC81,BA81,BH81,BY81,CR81,DL81,DV81,ED81,AO81)</f>
        <v>79.710041396782998</v>
      </c>
      <c r="EN81" s="139">
        <f>AVERAGE(Q81,AC81,BA81,BH81,BY81,CR81,DL81,DV81,ED81,AO81)</f>
        <v>79.710041396782998</v>
      </c>
      <c r="EO81" s="84"/>
      <c r="EP81" s="85"/>
      <c r="EQ81" s="46"/>
    </row>
    <row r="82" spans="1:149" ht="14.45" customHeight="1" x14ac:dyDescent="0.25">
      <c r="A82" s="64" t="s">
        <v>89</v>
      </c>
      <c r="B82" s="156" t="str">
        <f>INDEX('Economy Names'!$A$2:$H$213,'Economy Names'!L71,'Economy Names'!$K$1)</f>
        <v>Ghana</v>
      </c>
      <c r="C82" s="65">
        <v>8</v>
      </c>
      <c r="D82" s="66">
        <f>(IF(C82=-1,0,(IF(C82&gt;C$4,0,IF(C82&lt;C$3,1,((C$4-C82)/C$5))))))*100</f>
        <v>58.82352941176471</v>
      </c>
      <c r="E82" s="65">
        <v>13</v>
      </c>
      <c r="F82" s="66">
        <f>(IF(E82=-1,0,(IF(E82&gt;E$4,0,IF(E82&lt;E$3,1,((E$4-E82)/E$5))))))*100</f>
        <v>87.437185929648237</v>
      </c>
      <c r="G82" s="67">
        <v>12.317619491195501</v>
      </c>
      <c r="H82" s="66">
        <f>(IF(G82=-1,0,(IF(G82&gt;G$4,0,IF(G82&lt;G$3,1,((G$4-G82)/G$5))))))*100</f>
        <v>93.84119025440225</v>
      </c>
      <c r="I82" s="65">
        <v>8</v>
      </c>
      <c r="J82" s="66">
        <f>(IF(I82=-1,0,(IF(I82&gt;I$4,0,IF(I82&lt;I$3,1,((I$4-I82)/I$5))))))*100</f>
        <v>58.82352941176471</v>
      </c>
      <c r="K82" s="65">
        <v>13</v>
      </c>
      <c r="L82" s="66">
        <f>(IF(K82=-1,0,(IF(K82&gt;K$4,0,IF(K82&lt;K$3,1,((K$4-K82)/K$5))))))*100</f>
        <v>87.437185929648237</v>
      </c>
      <c r="M82" s="67">
        <v>12.317619491195501</v>
      </c>
      <c r="N82" s="68">
        <f>(IF(M82=-1,0,(IF(M82&gt;M$4,0,IF(M82&lt;M$3,1,((M$4-M82)/M$5))))))*100</f>
        <v>93.84119025440225</v>
      </c>
      <c r="O82" s="67">
        <v>1.0093268263717901</v>
      </c>
      <c r="P82" s="66">
        <f>(IF(O82=-1,0,(IF(O82&gt;O$4,0,IF(O82&lt;O$3,1,((O$4-O82)/O$5))))))*100</f>
        <v>99.74766829340706</v>
      </c>
      <c r="Q82" s="68">
        <f>25%*P82+12.5%*D82+12.5%*F82+12.5%*H82+12.5%*J82+12.5%*L82+12.5%*N82</f>
        <v>84.962393472305564</v>
      </c>
      <c r="R82" s="78">
        <f>+Q82</f>
        <v>84.962393472305564</v>
      </c>
      <c r="S82" s="115">
        <f>+ROUND(Q82,1)</f>
        <v>85</v>
      </c>
      <c r="T82" s="69">
        <f>RANK(R82,R$13:R$224)</f>
        <v>116</v>
      </c>
      <c r="U82" s="70">
        <v>16</v>
      </c>
      <c r="V82" s="66">
        <f>(IF(U82=-1,0,(IF(U82&gt;U$4,0,IF(U82&lt;U$3,1,((U$4-U82)/U$5))))))*100</f>
        <v>56.000000000000007</v>
      </c>
      <c r="W82" s="70">
        <v>170</v>
      </c>
      <c r="X82" s="66">
        <f>(IF(W82=-1,0,(IF(W82&gt;W$4,0,IF(W82&lt;W$3,1,((W$4-W82)/W$5))))))*100</f>
        <v>58.501440922190206</v>
      </c>
      <c r="Y82" s="71">
        <v>3.4726821073946601</v>
      </c>
      <c r="Z82" s="68">
        <f>(IF(Y82=-1,0,(IF(Y82&gt;Y$4,0,IF(Y82&lt;Y$3,1,((Y$4-Y82)/Y$5))))))*100</f>
        <v>82.636589463026695</v>
      </c>
      <c r="AA82" s="70">
        <v>11</v>
      </c>
      <c r="AB82" s="66">
        <f>IF(AA82="No Practice", 0, AA82/15*100)</f>
        <v>73.333333333333329</v>
      </c>
      <c r="AC82" s="68">
        <f>AVERAGE(V82,X82,Z82,AB82)</f>
        <v>67.617840929637552</v>
      </c>
      <c r="AD82" s="68">
        <f>+AC82</f>
        <v>67.617840929637552</v>
      </c>
      <c r="AE82" s="115">
        <f>+ROUND(AC82,1)</f>
        <v>67.599999999999994</v>
      </c>
      <c r="AF82" s="72">
        <f>RANK(AD82,AD$13:AD$224)</f>
        <v>104</v>
      </c>
      <c r="AG82" s="70">
        <v>4</v>
      </c>
      <c r="AH82" s="66">
        <f>(IF(AG82=-1,0,(IF(AG82&gt;AG$4,0,IF(AG82&lt;AG$3,1,((AG$4-AG82)/AG$5))))))*100</f>
        <v>83.333333333333343</v>
      </c>
      <c r="AI82" s="70">
        <v>55</v>
      </c>
      <c r="AJ82" s="66">
        <f>(IF(AI82=-1,0,(IF(AI82&gt;AI$4,0,IF(AI82&lt;AI$3,1,((AI$4-AI82)/AI$5))))))*100</f>
        <v>83.913043478260875</v>
      </c>
      <c r="AK82" s="71">
        <v>632.034488505838</v>
      </c>
      <c r="AL82" s="66">
        <f>(IF(AK82=-1,0,(IF(AK82&gt;AK$4,0,IF(AK82&lt;AK$3,1,((AK$4-AK82)/AK$5))))))*100</f>
        <v>92.197105080174836</v>
      </c>
      <c r="AM82" s="70">
        <v>4</v>
      </c>
      <c r="AN82" s="66">
        <f>+IF(AM82="No Practice",0,AM82/8)*100</f>
        <v>50</v>
      </c>
      <c r="AO82" s="74">
        <f>AVERAGE(AH82,AJ82,AL82,AN82)</f>
        <v>77.360870472942267</v>
      </c>
      <c r="AP82" s="68">
        <f>+AO82</f>
        <v>77.360870472942267</v>
      </c>
      <c r="AQ82" s="115">
        <f>+ROUND(AO82,1)</f>
        <v>77.400000000000006</v>
      </c>
      <c r="AR82" s="69">
        <f>RANK(AP82,AP$13:AP$224)</f>
        <v>79</v>
      </c>
      <c r="AS82" s="75">
        <v>5</v>
      </c>
      <c r="AT82" s="66">
        <f>(IF(AS82=-1,0,(IF(AS82&gt;AS$4,0,IF(AS82&lt;AS$3,1,((AS$4-AS82)/AS$5))))))*100</f>
        <v>66.666666666666657</v>
      </c>
      <c r="AU82" s="75">
        <v>33</v>
      </c>
      <c r="AV82" s="66">
        <f>(IF(AU82=-1,0,(IF(AU82&gt;AU$4,0,IF(AU82&lt;AU$3,1,((AU$4-AU82)/AU$5))))))*100</f>
        <v>84.688995215310996</v>
      </c>
      <c r="AW82" s="75">
        <v>6.07166220467239</v>
      </c>
      <c r="AX82" s="68">
        <f>(IF(AW82=-1,0,(IF(AW82&gt;AW$4,0,IF(AW82&lt;AW$3,1,((AW$4-AW82)/AW$5))))))*100</f>
        <v>59.522251968850739</v>
      </c>
      <c r="AY82" s="75">
        <v>8</v>
      </c>
      <c r="AZ82" s="66">
        <f>+IF(AY82="No Practice",0,AY82/30)*100</f>
        <v>26.666666666666668</v>
      </c>
      <c r="BA82" s="76">
        <f>AVERAGE(AT82,AV82,AX82,AZ82)</f>
        <v>59.386145129373766</v>
      </c>
      <c r="BB82" s="68">
        <f>+BA82</f>
        <v>59.386145129373766</v>
      </c>
      <c r="BC82" s="115">
        <f>+ROUND(BA82,1)</f>
        <v>59.4</v>
      </c>
      <c r="BD82" s="69">
        <f>RANK(BB82,BB$13:BB$224)</f>
        <v>111</v>
      </c>
      <c r="BE82" s="73">
        <v>6</v>
      </c>
      <c r="BF82" s="73">
        <v>6</v>
      </c>
      <c r="BG82" s="77">
        <f>+SUM(BE82,BF82)</f>
        <v>12</v>
      </c>
      <c r="BH82" s="76">
        <f>(IF(BG82=-1,0,(IF(BG82&lt;BG$4,0,IF(BG82&gt;BG$3,1,((-BG$4+BG82)/BG$5))))))*100</f>
        <v>60</v>
      </c>
      <c r="BI82" s="119">
        <f>+BH82</f>
        <v>60</v>
      </c>
      <c r="BJ82" s="115">
        <f>ROUND(BH82,1)</f>
        <v>60</v>
      </c>
      <c r="BK82" s="69">
        <f>RANK(BI82,BI$13:BI$224)</f>
        <v>80</v>
      </c>
      <c r="BL82" s="73">
        <v>7</v>
      </c>
      <c r="BM82" s="68">
        <f>(IF(BL82=-1,0,(IF(BL82&lt;BL$4,0,IF(BL82&gt;BL$3,1,((-BL$4+BL82)/BL$5))))))*100</f>
        <v>70</v>
      </c>
      <c r="BN82" s="73">
        <v>5</v>
      </c>
      <c r="BO82" s="68">
        <f>(IF(BN82=-1,0,(IF(BN82&lt;BN$4,0,IF(BN82&gt;BN$3,1,((-BN$4+BN82)/BN$5))))))*100</f>
        <v>50</v>
      </c>
      <c r="BP82" s="73">
        <v>7</v>
      </c>
      <c r="BQ82" s="68">
        <f>(IF(BP82=-1,0,(IF(BP82&lt;BP$4,0,IF(BP82&gt;BP$3,1,((-BP$4+BP82)/BP$5))))))*100</f>
        <v>70</v>
      </c>
      <c r="BR82" s="73">
        <v>5</v>
      </c>
      <c r="BS82" s="78">
        <f>(IF(BR82=-1,0,(IF(BR82&lt;BR$4,0,IF(BR82&gt;BR$3,1,((-BR$4+BR82)/BR$5))))))*100</f>
        <v>83.333333333333343</v>
      </c>
      <c r="BT82" s="73">
        <v>3</v>
      </c>
      <c r="BU82" s="68">
        <f>(IF(BT82=-1,0,(IF(BT82&lt;BT$4,0,IF(BT82&gt;BT$3,1,((-BT$4+BT82)/BT$5))))))*100</f>
        <v>42.857142857142854</v>
      </c>
      <c r="BV82" s="73">
        <v>3</v>
      </c>
      <c r="BW82" s="66">
        <f>(IF(BV82=-1,0,(IF(BV82&lt;BV$4,0,IF(BV82&gt;BV$3,1,((-BV$4+BV82)/BV$5))))))*100</f>
        <v>42.857142857142854</v>
      </c>
      <c r="BX82" s="77">
        <f>+SUM(BN82,BL82,BP82,BR82,BT82,BV82)</f>
        <v>30</v>
      </c>
      <c r="BY82" s="80">
        <f>(IF(BX82=-1,0,(IF(BX82&lt;BX$4,0,IF(BX82&gt;BX$3,1,((-BX$4+BX82)/BX$5))))))*100</f>
        <v>60</v>
      </c>
      <c r="BZ82" s="78">
        <f>+BY82</f>
        <v>60</v>
      </c>
      <c r="CA82" s="115">
        <f>+ROUND(BY82,1)</f>
        <v>60</v>
      </c>
      <c r="CB82" s="72">
        <f>RANK(BZ82,BZ$13:BZ$224)</f>
        <v>72</v>
      </c>
      <c r="CC82" s="73">
        <v>36</v>
      </c>
      <c r="CD82" s="68">
        <f>(IF(CC82=-1,0,(IF(CC82&gt;CC$4,0,IF(CC82&lt;CC$3,1,((CC$4-CC82)/CC$5))))))*100</f>
        <v>45</v>
      </c>
      <c r="CE82" s="73">
        <v>226</v>
      </c>
      <c r="CF82" s="66">
        <f>(IF(CE82=-1,0,(IF(CE82&gt;CE$4,0,IF(CE82&lt;CE$3,1,((CE$4-CE82)/CE$5))))))*100</f>
        <v>72.642967542503868</v>
      </c>
      <c r="CG82" s="73">
        <v>55.373589668950899</v>
      </c>
      <c r="CH82" s="66">
        <f>(IF(CG82=-1,0,(IF(CG82&gt;CG$4,0,IF(CG82&lt;CG$3,1,((CG$4-CG82)/CG$5)^$CH$3)))))*100</f>
        <v>56.920756414758991</v>
      </c>
      <c r="CI82" s="73" t="s">
        <v>1975</v>
      </c>
      <c r="CJ82" s="78">
        <f>IF(CI82="NO VAT","No VAT",(IF(CI82="NO REFUND",0,(IF(CI82&gt;CI$5,0,IF(CI82&lt;CI$3,1,((CI$5-CI82)/CI$5))))))*100)</f>
        <v>0</v>
      </c>
      <c r="CK82" s="73" t="s">
        <v>1975</v>
      </c>
      <c r="CL82" s="68">
        <f>IF(CK82="NO VAT","No VAT",(IF(CK82="NO REFUND",0,(IF(CK82&gt;CK$4,0,IF(CK82&lt;CK$3,1,((CK$4-CK82)/CK$5))))))*100)</f>
        <v>0</v>
      </c>
      <c r="CM82" s="73">
        <v>2.5</v>
      </c>
      <c r="CN82" s="68">
        <f>IF(CM82="NO CIT","No CIT",IF(CM82&gt;CM$4,0,IF(CM82&lt;CM$3,1,((CM$4-CM82)/CM$5)))*100)</f>
        <v>98.165137614678898</v>
      </c>
      <c r="CO82" s="73">
        <v>0</v>
      </c>
      <c r="CP82" s="66">
        <f>IF(CO82="NO CIT","No CIT",IF(CO82&gt;CO$4,0,IF(CO82&lt;CO$3,1,((CO$5-CO82)/CO$5)))*100)</f>
        <v>100</v>
      </c>
      <c r="CQ82" s="157">
        <f>IF(OR(ISNUMBER(CJ82),ISNUMBER(CL82),ISNUMBER(CN82),ISNUMBER(CP82)),AVERAGE(CJ82,CL82,CN82,CP82),"")</f>
        <v>49.541284403669721</v>
      </c>
      <c r="CR82" s="128">
        <f>AVERAGE(CD82,CF82,CH82,CQ82)</f>
        <v>56.026252090233143</v>
      </c>
      <c r="CS82" s="78">
        <f>+CR82</f>
        <v>56.026252090233143</v>
      </c>
      <c r="CT82" s="115">
        <f>ROUND(CR82,1)</f>
        <v>56</v>
      </c>
      <c r="CU82" s="69">
        <f>RANK(CS82,CS$13:CS$224)</f>
        <v>152</v>
      </c>
      <c r="CV82" s="73">
        <v>108</v>
      </c>
      <c r="CW82" s="68">
        <f>(IF(CV82=-1,0,(IF(CV82&gt;CV$4,0,IF(CV82&lt;CV$3,1,((CV$4-CV82)/CV$5))))))*100</f>
        <v>32.704402515723267</v>
      </c>
      <c r="CX82" s="73">
        <v>89.3333333333333</v>
      </c>
      <c r="CY82" s="68">
        <f>(IF(CX82=-1,0,(IF(CX82&gt;CX$4,0,IF(CX82&lt;CX$3,1,((CX$4-CX82)/CX$5))))))*100</f>
        <v>47.731755424063138</v>
      </c>
      <c r="CZ82" s="73">
        <v>490</v>
      </c>
      <c r="DA82" s="68">
        <f>(IF(CZ82=-1,0,(IF(CZ82&gt;CZ$4,0,IF(CZ82&lt;CZ$3,1,((CZ$4-CZ82)/CZ$5))))))*100</f>
        <v>53.773584905660378</v>
      </c>
      <c r="DB82" s="73">
        <v>155</v>
      </c>
      <c r="DC82" s="68">
        <f>(IF(DB82=-1,0,(IF(DB82&gt;DB$4,0,IF(DB82&lt;DB$3,1,((DB$4-DB82)/DB$5))))))*100</f>
        <v>61.250000000000007</v>
      </c>
      <c r="DD82" s="73">
        <v>80</v>
      </c>
      <c r="DE82" s="68">
        <f>(IF(DD82=-1,0,(IF(DD82&gt;DD$4,0,IF(DD82&lt;DD$3,1,((DD$4-DD82)/DD$5))))))*100</f>
        <v>71.68458781362007</v>
      </c>
      <c r="DF82" s="73">
        <v>36</v>
      </c>
      <c r="DG82" s="68">
        <f>(IF(DF82=-1,0,(IF(DF82&gt;DF$4,0,IF(DF82&lt;DF$3,1,((DF$4-DF82)/DF$5))))))*100</f>
        <v>85.355648535564853</v>
      </c>
      <c r="DH82" s="73">
        <v>552.857142857143</v>
      </c>
      <c r="DI82" s="68">
        <f>(IF(DH82=-1,0,(IF(DH82&gt;DH$4,0,IF(DH82&lt;DH$3,1,((DH$4-DH82)/DH$5))))))*100</f>
        <v>53.928571428571416</v>
      </c>
      <c r="DJ82" s="73">
        <v>474</v>
      </c>
      <c r="DK82" s="66">
        <f>(IF(DJ82=-1,0,(IF(DJ82&gt;DJ$4,0,IF(DJ82&lt;DJ$3,1,((DJ$4-DJ82)/DJ$5))))))*100</f>
        <v>32.285714285714285</v>
      </c>
      <c r="DL82" s="78">
        <f>AVERAGE(CW82,CY82,DA82,DC82,DE82,DG82,DI82,DK82)</f>
        <v>54.839283113614677</v>
      </c>
      <c r="DM82" s="78">
        <f>+DL82</f>
        <v>54.839283113614677</v>
      </c>
      <c r="DN82" s="115">
        <f>ROUND(DL82,1)</f>
        <v>54.8</v>
      </c>
      <c r="DO82" s="69">
        <f>RANK(DM82,DM$13:DM$224)</f>
        <v>158</v>
      </c>
      <c r="DP82" s="67">
        <v>710</v>
      </c>
      <c r="DQ82" s="66">
        <f>(IF(DP82=-1,0,(IF(DP82&gt;DP$4,0,IF(DP82&lt;DP$3,1,((DP$4-DP82)/DP$5))))))*100</f>
        <v>51.639344262295083</v>
      </c>
      <c r="DR82" s="67">
        <v>23</v>
      </c>
      <c r="DS82" s="66">
        <f>(IF(DR82=-1,0,(IF(DR82&gt;DR$4,0,IF(DR82&lt;DR$3,1,((DR$4-DR82)/DR$5))))))*100</f>
        <v>74.240719910011251</v>
      </c>
      <c r="DT82" s="67">
        <v>6.5</v>
      </c>
      <c r="DU82" s="66">
        <f>DT82/18*100</f>
        <v>36.111111111111107</v>
      </c>
      <c r="DV82" s="78">
        <f>AVERAGE(DU82,DQ82,DS82)</f>
        <v>53.997058427805818</v>
      </c>
      <c r="DW82" s="78">
        <f>+DV82</f>
        <v>53.997058427805818</v>
      </c>
      <c r="DX82" s="115">
        <f>ROUND(DV82,1)</f>
        <v>54</v>
      </c>
      <c r="DY82" s="69">
        <f>RANK(DW82,DW$13:DW$224)</f>
        <v>117</v>
      </c>
      <c r="DZ82" s="67">
        <v>23.990316947149399</v>
      </c>
      <c r="EA82" s="68">
        <f>(IF(DZ82=-1,0,(IF(DZ82&lt;DZ$4,0,IF(DZ82&gt;DZ$3,1,((-DZ$4+DZ82)/DZ$5))))))*100</f>
        <v>25.823807262808824</v>
      </c>
      <c r="EB82" s="67">
        <v>4</v>
      </c>
      <c r="EC82" s="66">
        <f>(IF(EB82=-1,0,(IF(EB82&lt;EB$4,0,IF(EB82&gt;EB$3,1,((-EB$4+EB82)/EB$5))))))*100</f>
        <v>25</v>
      </c>
      <c r="ED82" s="68">
        <f>AVERAGE(EA82,EC82)</f>
        <v>25.411903631404414</v>
      </c>
      <c r="EE82" s="78">
        <f>+ED82</f>
        <v>25.411903631404414</v>
      </c>
      <c r="EF82" s="115">
        <f>ROUND(ED82,1)</f>
        <v>25.4</v>
      </c>
      <c r="EG82" s="69">
        <f>RANK(EE82,EE$13:EE$224)</f>
        <v>161</v>
      </c>
      <c r="EH82" s="81"/>
      <c r="EI82" s="81"/>
      <c r="EJ82" s="81"/>
      <c r="EK82" s="83">
        <f>RANK(EN82,EN$13:EN$224)</f>
        <v>118</v>
      </c>
      <c r="EL82" s="134">
        <f>ROUND(EM82,1)</f>
        <v>60</v>
      </c>
      <c r="EM82" s="158">
        <f>AVERAGE(Q82,AC82,BA82,BH82,BY82,CR82,DL82,DV82,ED82,AO82)</f>
        <v>59.960174726731715</v>
      </c>
      <c r="EN82" s="139">
        <f>AVERAGE(Q82,AC82,BA82,BH82,BY82,CR82,DL82,DV82,ED82,AO82)</f>
        <v>59.960174726731715</v>
      </c>
      <c r="EO82" s="84"/>
      <c r="EP82" s="85"/>
      <c r="EQ82" s="46"/>
    </row>
    <row r="83" spans="1:149" ht="14.45" customHeight="1" x14ac:dyDescent="0.25">
      <c r="A83" s="64" t="s">
        <v>90</v>
      </c>
      <c r="B83" s="156" t="str">
        <f>INDEX('Economy Names'!$A$2:$H$213,'Economy Names'!L72,'Economy Names'!$K$1)</f>
        <v>Greece</v>
      </c>
      <c r="C83" s="65">
        <v>3</v>
      </c>
      <c r="D83" s="66">
        <f>(IF(C83=-1,0,(IF(C83&gt;C$4,0,IF(C83&lt;C$3,1,((C$4-C83)/C$5))))))*100</f>
        <v>88.235294117647058</v>
      </c>
      <c r="E83" s="65">
        <v>4</v>
      </c>
      <c r="F83" s="66">
        <f>(IF(E83=-1,0,(IF(E83&gt;E$4,0,IF(E83&lt;E$3,1,((E$4-E83)/E$5))))))*100</f>
        <v>96.482412060301499</v>
      </c>
      <c r="G83" s="67">
        <v>1.4650420809903</v>
      </c>
      <c r="H83" s="66">
        <f>(IF(G83=-1,0,(IF(G83&gt;G$4,0,IF(G83&lt;G$3,1,((G$4-G83)/G$5))))))*100</f>
        <v>99.267478959504857</v>
      </c>
      <c r="I83" s="65">
        <v>3</v>
      </c>
      <c r="J83" s="66">
        <f>(IF(I83=-1,0,(IF(I83&gt;I$4,0,IF(I83&lt;I$3,1,((I$4-I83)/I$5))))))*100</f>
        <v>88.235294117647058</v>
      </c>
      <c r="K83" s="65">
        <v>4</v>
      </c>
      <c r="L83" s="66">
        <f>(IF(K83=-1,0,(IF(K83&gt;K$4,0,IF(K83&lt;K$3,1,((K$4-K83)/K$5))))))*100</f>
        <v>96.482412060301499</v>
      </c>
      <c r="M83" s="67">
        <v>1.4650420809903</v>
      </c>
      <c r="N83" s="68">
        <f>(IF(M83=-1,0,(IF(M83&gt;M$4,0,IF(M83&lt;M$3,1,((M$4-M83)/M$5))))))*100</f>
        <v>99.267478959504857</v>
      </c>
      <c r="O83" s="67">
        <v>5.8601683239600001E-3</v>
      </c>
      <c r="P83" s="66">
        <f>(IF(O83=-1,0,(IF(O83&gt;O$4,0,IF(O83&lt;O$3,1,((O$4-O83)/O$5))))))*100</f>
        <v>99.998534957919006</v>
      </c>
      <c r="Q83" s="68">
        <f>25%*P83+12.5%*D83+12.5%*F83+12.5%*H83+12.5%*J83+12.5%*L83+12.5%*N83</f>
        <v>95.995930023843101</v>
      </c>
      <c r="R83" s="78">
        <f>+Q83</f>
        <v>95.995930023843101</v>
      </c>
      <c r="S83" s="115">
        <f>+ROUND(Q83,1)</f>
        <v>96</v>
      </c>
      <c r="T83" s="69">
        <f>RANK(R83,R$13:R$224)</f>
        <v>11</v>
      </c>
      <c r="U83" s="70">
        <v>17</v>
      </c>
      <c r="V83" s="66">
        <f>(IF(U83=-1,0,(IF(U83&gt;U$4,0,IF(U83&lt;U$3,1,((U$4-U83)/U$5))))))*100</f>
        <v>52</v>
      </c>
      <c r="W83" s="70">
        <v>180</v>
      </c>
      <c r="X83" s="66">
        <f>(IF(W83=-1,0,(IF(W83&gt;W$4,0,IF(W83&lt;W$3,1,((W$4-W83)/W$5))))))*100</f>
        <v>55.619596541786741</v>
      </c>
      <c r="Y83" s="71">
        <v>1.901787204695</v>
      </c>
      <c r="Z83" s="68">
        <f>(IF(Y83=-1,0,(IF(Y83&gt;Y$4,0,IF(Y83&lt;Y$3,1,((Y$4-Y83)/Y$5))))))*100</f>
        <v>90.491063976524998</v>
      </c>
      <c r="AA83" s="70">
        <v>12</v>
      </c>
      <c r="AB83" s="66">
        <f>IF(AA83="No Practice", 0, AA83/15*100)</f>
        <v>80</v>
      </c>
      <c r="AC83" s="68">
        <f>AVERAGE(V83,X83,Z83,AB83)</f>
        <v>69.52766512957794</v>
      </c>
      <c r="AD83" s="68">
        <f>+AC83</f>
        <v>69.52766512957794</v>
      </c>
      <c r="AE83" s="115">
        <f>+ROUND(AC83,1)</f>
        <v>69.5</v>
      </c>
      <c r="AF83" s="72">
        <f>RANK(AD83,AD$13:AD$224)</f>
        <v>86</v>
      </c>
      <c r="AG83" s="70">
        <v>5</v>
      </c>
      <c r="AH83" s="66">
        <f>(IF(AG83=-1,0,(IF(AG83&gt;AG$4,0,IF(AG83&lt;AG$3,1,((AG$4-AG83)/AG$5))))))*100</f>
        <v>66.666666666666657</v>
      </c>
      <c r="AI83" s="70">
        <v>51</v>
      </c>
      <c r="AJ83" s="66">
        <f>(IF(AI83=-1,0,(IF(AI83&gt;AI$4,0,IF(AI83&lt;AI$3,1,((AI$4-AI83)/AI$5))))))*100</f>
        <v>85.652173913043484</v>
      </c>
      <c r="AK83" s="71">
        <v>68.154986172776105</v>
      </c>
      <c r="AL83" s="66">
        <f>(IF(AK83=-1,0,(IF(AK83&gt;AK$4,0,IF(AK83&lt;AK$3,1,((AK$4-AK83)/AK$5))))))*100</f>
        <v>99.158580417620044</v>
      </c>
      <c r="AM83" s="70">
        <v>7</v>
      </c>
      <c r="AN83" s="66">
        <f>+IF(AM83="No Practice",0,AM83/8)*100</f>
        <v>87.5</v>
      </c>
      <c r="AO83" s="74">
        <f>AVERAGE(AH83,AJ83,AL83,AN83)</f>
        <v>84.744355249332543</v>
      </c>
      <c r="AP83" s="68">
        <f>+AO83</f>
        <v>84.744355249332543</v>
      </c>
      <c r="AQ83" s="115">
        <f>+ROUND(AO83,1)</f>
        <v>84.7</v>
      </c>
      <c r="AR83" s="69">
        <f>RANK(AP83,AP$13:AP$224)</f>
        <v>40</v>
      </c>
      <c r="AS83" s="75">
        <v>11</v>
      </c>
      <c r="AT83" s="66">
        <f>(IF(AS83=-1,0,(IF(AS83&gt;AS$4,0,IF(AS83&lt;AS$3,1,((AS$4-AS83)/AS$5))))))*100</f>
        <v>16.666666666666664</v>
      </c>
      <c r="AU83" s="75">
        <v>26</v>
      </c>
      <c r="AV83" s="66">
        <f>(IF(AU83=-1,0,(IF(AU83&gt;AU$4,0,IF(AU83&lt;AU$3,1,((AU$4-AU83)/AU$5))))))*100</f>
        <v>88.038277511961724</v>
      </c>
      <c r="AW83" s="75">
        <v>4.8402903829438397</v>
      </c>
      <c r="AX83" s="68">
        <f>(IF(AW83=-1,0,(IF(AW83&gt;AW$4,0,IF(AW83&lt;AW$3,1,((AW$4-AW83)/AW$5))))))*100</f>
        <v>67.731397447041061</v>
      </c>
      <c r="AY83" s="75">
        <v>4.5</v>
      </c>
      <c r="AZ83" s="66">
        <f>+IF(AY83="No Practice",0,AY83/30)*100</f>
        <v>15</v>
      </c>
      <c r="BA83" s="76">
        <f>AVERAGE(AT83,AV83,AX83,AZ83)</f>
        <v>46.859085406417364</v>
      </c>
      <c r="BB83" s="68">
        <f>+BA83</f>
        <v>46.859085406417364</v>
      </c>
      <c r="BC83" s="115">
        <f>+ROUND(BA83,1)</f>
        <v>46.9</v>
      </c>
      <c r="BD83" s="69">
        <f>RANK(BB83,BB$13:BB$224)</f>
        <v>156</v>
      </c>
      <c r="BE83" s="73">
        <v>7</v>
      </c>
      <c r="BF83" s="73">
        <v>2</v>
      </c>
      <c r="BG83" s="77">
        <f>+SUM(BE83,BF83)</f>
        <v>9</v>
      </c>
      <c r="BH83" s="76">
        <f>(IF(BG83=-1,0,(IF(BG83&lt;BG$4,0,IF(BG83&gt;BG$3,1,((-BG$4+BG83)/BG$5))))))*100</f>
        <v>45</v>
      </c>
      <c r="BI83" s="119">
        <f>+BH83</f>
        <v>45</v>
      </c>
      <c r="BJ83" s="115">
        <f>ROUND(BH83,1)</f>
        <v>45</v>
      </c>
      <c r="BK83" s="69">
        <f>RANK(BI83,BI$13:BI$224)</f>
        <v>119</v>
      </c>
      <c r="BL83" s="73">
        <v>9</v>
      </c>
      <c r="BM83" s="68">
        <f>(IF(BL83=-1,0,(IF(BL83&lt;BL$4,0,IF(BL83&gt;BL$3,1,((-BL$4+BL83)/BL$5))))))*100</f>
        <v>90</v>
      </c>
      <c r="BN83" s="73">
        <v>4</v>
      </c>
      <c r="BO83" s="68">
        <f>(IF(BN83=-1,0,(IF(BN83&lt;BN$4,0,IF(BN83&gt;BN$3,1,((-BN$4+BN83)/BN$5))))))*100</f>
        <v>40</v>
      </c>
      <c r="BP83" s="73">
        <v>5</v>
      </c>
      <c r="BQ83" s="68">
        <f>(IF(BP83=-1,0,(IF(BP83&lt;BP$4,0,IF(BP83&gt;BP$3,1,((-BP$4+BP83)/BP$5))))))*100</f>
        <v>50</v>
      </c>
      <c r="BR83" s="73">
        <v>5</v>
      </c>
      <c r="BS83" s="78">
        <f>(IF(BR83=-1,0,(IF(BR83&lt;BR$4,0,IF(BR83&gt;BR$3,1,((-BR$4+BR83)/BR$5))))))*100</f>
        <v>83.333333333333343</v>
      </c>
      <c r="BT83" s="73">
        <v>6</v>
      </c>
      <c r="BU83" s="68">
        <f>(IF(BT83=-1,0,(IF(BT83&lt;BT$4,0,IF(BT83&gt;BT$3,1,((-BT$4+BT83)/BT$5))))))*100</f>
        <v>85.714285714285708</v>
      </c>
      <c r="BV83" s="73">
        <v>6</v>
      </c>
      <c r="BW83" s="66">
        <f>(IF(BV83=-1,0,(IF(BV83&lt;BV$4,0,IF(BV83&gt;BV$3,1,((-BV$4+BV83)/BV$5))))))*100</f>
        <v>85.714285714285708</v>
      </c>
      <c r="BX83" s="77">
        <f>+SUM(BN83,BL83,BP83,BR83,BT83,BV83)</f>
        <v>35</v>
      </c>
      <c r="BY83" s="80">
        <f>(IF(BX83=-1,0,(IF(BX83&lt;BX$4,0,IF(BX83&gt;BX$3,1,((-BX$4+BX83)/BX$5))))))*100</f>
        <v>70</v>
      </c>
      <c r="BZ83" s="78">
        <f>+BY83</f>
        <v>70</v>
      </c>
      <c r="CA83" s="115">
        <f>+ROUND(BY83,1)</f>
        <v>70</v>
      </c>
      <c r="CB83" s="72">
        <f>RANK(BZ83,BZ$13:BZ$224)</f>
        <v>37</v>
      </c>
      <c r="CC83" s="73">
        <v>8</v>
      </c>
      <c r="CD83" s="68">
        <f>(IF(CC83=-1,0,(IF(CC83&gt;CC$4,0,IF(CC83&lt;CC$3,1,((CC$4-CC83)/CC$5))))))*100</f>
        <v>91.666666666666657</v>
      </c>
      <c r="CE83" s="73">
        <v>193</v>
      </c>
      <c r="CF83" s="66">
        <f>(IF(CE83=-1,0,(IF(CE83&gt;CE$4,0,IF(CE83&lt;CE$3,1,((CE$4-CE83)/CE$5))))))*100</f>
        <v>77.743431221020089</v>
      </c>
      <c r="CG83" s="73">
        <v>51.851261825611601</v>
      </c>
      <c r="CH83" s="66">
        <f>(IF(CG83=-1,0,(IF(CG83&gt;CG$4,0,IF(CG83&lt;CG$3,1,((CG$4-CG83)/CG$5)^$CH$3)))))*100</f>
        <v>62.458031787788279</v>
      </c>
      <c r="CI83" s="73">
        <v>17.5</v>
      </c>
      <c r="CJ83" s="78">
        <f>IF(CI83="NO VAT","No VAT",(IF(CI83="NO REFUND",0,(IF(CI83&gt;CI$5,0,IF(CI83&lt;CI$3,1,((CI$5-CI83)/CI$5))))))*100)</f>
        <v>65</v>
      </c>
      <c r="CK83" s="73">
        <v>31.452380952380999</v>
      </c>
      <c r="CL83" s="68">
        <f>IF(CK83="NO VAT","No VAT",(IF(CK83="NO REFUND",0,(IF(CK83&gt;CK$4,0,IF(CK83&lt;CK$3,1,((CK$4-CK83)/CK$5))))))*100)</f>
        <v>45.458724030152517</v>
      </c>
      <c r="CM83" s="73">
        <v>3.5</v>
      </c>
      <c r="CN83" s="68">
        <f>IF(CM83="NO CIT","No CIT",IF(CM83&gt;CM$4,0,IF(CM83&lt;CM$3,1,((CM$4-CM83)/CM$5)))*100)</f>
        <v>96.330275229357795</v>
      </c>
      <c r="CO83" s="73">
        <v>0</v>
      </c>
      <c r="CP83" s="66">
        <f>IF(CO83="NO CIT","No CIT",IF(CO83&gt;CO$4,0,IF(CO83&lt;CO$3,1,((CO$5-CO83)/CO$5)))*100)</f>
        <v>100</v>
      </c>
      <c r="CQ83" s="157">
        <f>IF(OR(ISNUMBER(CJ83),ISNUMBER(CL83),ISNUMBER(CN83),ISNUMBER(CP83)),AVERAGE(CJ83,CL83,CN83,CP83),"")</f>
        <v>76.69724981487758</v>
      </c>
      <c r="CR83" s="128">
        <f>AVERAGE(CD83,CF83,CH83,CQ83)</f>
        <v>77.141344872588149</v>
      </c>
      <c r="CS83" s="78">
        <f>+CR83</f>
        <v>77.141344872588149</v>
      </c>
      <c r="CT83" s="115">
        <f>ROUND(CR83,1)</f>
        <v>77.099999999999994</v>
      </c>
      <c r="CU83" s="69">
        <f>RANK(CS83,CS$13:CS$224)</f>
        <v>72</v>
      </c>
      <c r="CV83" s="73">
        <v>24</v>
      </c>
      <c r="CW83" s="68">
        <f>(IF(CV83=-1,0,(IF(CV83&gt;CV$4,0,IF(CV83&lt;CV$3,1,((CV$4-CV83)/CV$5))))))*100</f>
        <v>85.534591194968556</v>
      </c>
      <c r="CX83" s="73">
        <v>1</v>
      </c>
      <c r="CY83" s="68">
        <f>(IF(CX83=-1,0,(IF(CX83&gt;CX$4,0,IF(CX83&lt;CX$3,1,((CX$4-CX83)/CX$5))))))*100</f>
        <v>100</v>
      </c>
      <c r="CZ83" s="73">
        <v>300</v>
      </c>
      <c r="DA83" s="68">
        <f>(IF(CZ83=-1,0,(IF(CZ83&gt;CZ$4,0,IF(CZ83&lt;CZ$3,1,((CZ$4-CZ83)/CZ$5))))))*100</f>
        <v>71.698113207547166</v>
      </c>
      <c r="DB83" s="73">
        <v>30</v>
      </c>
      <c r="DC83" s="68">
        <f>(IF(DB83=-1,0,(IF(DB83&gt;DB$4,0,IF(DB83&lt;DB$3,1,((DB$4-DB83)/DB$5))))))*100</f>
        <v>92.5</v>
      </c>
      <c r="DD83" s="73">
        <v>0.5</v>
      </c>
      <c r="DE83" s="68">
        <f>(IF(DD83=-1,0,(IF(DD83&gt;DD$4,0,IF(DD83&lt;DD$3,1,((DD$4-DD83)/DD$5))))))*100</f>
        <v>100</v>
      </c>
      <c r="DF83" s="73">
        <v>0.5</v>
      </c>
      <c r="DG83" s="68">
        <f>(IF(DF83=-1,0,(IF(DF83&gt;DF$4,0,IF(DF83&lt;DF$3,1,((DF$4-DF83)/DF$5))))))*100</f>
        <v>100</v>
      </c>
      <c r="DH83" s="73">
        <v>0</v>
      </c>
      <c r="DI83" s="68">
        <f>(IF(DH83=-1,0,(IF(DH83&gt;DH$4,0,IF(DH83&lt;DH$3,1,((DH$4-DH83)/DH$5))))))*100</f>
        <v>100</v>
      </c>
      <c r="DJ83" s="73">
        <v>0</v>
      </c>
      <c r="DK83" s="66">
        <f>(IF(DJ83=-1,0,(IF(DJ83&gt;DJ$4,0,IF(DJ83&lt;DJ$3,1,((DJ$4-DJ83)/DJ$5))))))*100</f>
        <v>100</v>
      </c>
      <c r="DL83" s="78">
        <f>AVERAGE(CW83,CY83,DA83,DC83,DE83,DG83,DI83,DK83)</f>
        <v>93.716588050314471</v>
      </c>
      <c r="DM83" s="78">
        <f>+DL83</f>
        <v>93.716588050314471</v>
      </c>
      <c r="DN83" s="115">
        <f>ROUND(DL83,1)</f>
        <v>93.7</v>
      </c>
      <c r="DO83" s="69">
        <f>RANK(DM83,DM$13:DM$224)</f>
        <v>34</v>
      </c>
      <c r="DP83" s="67">
        <v>1711</v>
      </c>
      <c r="DQ83" s="66">
        <f>(IF(DP83=-1,0,(IF(DP83&gt;DP$4,0,IF(DP83&lt;DP$3,1,((DP$4-DP83)/DP$5))))))*100</f>
        <v>0</v>
      </c>
      <c r="DR83" s="67">
        <v>22.4</v>
      </c>
      <c r="DS83" s="66">
        <f>(IF(DR83=-1,0,(IF(DR83&gt;DR$4,0,IF(DR83&lt;DR$3,1,((DR$4-DR83)/DR$5))))))*100</f>
        <v>74.915635545556796</v>
      </c>
      <c r="DT83" s="67">
        <v>12.5</v>
      </c>
      <c r="DU83" s="66">
        <f>DT83/18*100</f>
        <v>69.444444444444443</v>
      </c>
      <c r="DV83" s="78">
        <f>AVERAGE(DU83,DQ83,DS83)</f>
        <v>48.120026663333739</v>
      </c>
      <c r="DW83" s="78">
        <f>+DV83</f>
        <v>48.120026663333739</v>
      </c>
      <c r="DX83" s="115">
        <f>ROUND(DV83,1)</f>
        <v>48.1</v>
      </c>
      <c r="DY83" s="69">
        <f>RANK(DW83,DW$13:DW$224)</f>
        <v>146</v>
      </c>
      <c r="DZ83" s="67">
        <v>31.951381701114599</v>
      </c>
      <c r="EA83" s="68">
        <f>(IF(DZ83=-1,0,(IF(DZ83&lt;DZ$4,0,IF(DZ83&gt;DZ$3,1,((-DZ$4+DZ83)/DZ$5))))))*100</f>
        <v>34.393306459757369</v>
      </c>
      <c r="EB83" s="67">
        <v>11.5</v>
      </c>
      <c r="EC83" s="66">
        <f>(IF(EB83=-1,0,(IF(EB83&lt;EB$4,0,IF(EB83&gt;EB$3,1,((-EB$4+EB83)/EB$5))))))*100</f>
        <v>71.875</v>
      </c>
      <c r="ED83" s="68">
        <f>AVERAGE(EA83,EC83)</f>
        <v>53.134153229878684</v>
      </c>
      <c r="EE83" s="78">
        <f>+ED83</f>
        <v>53.134153229878684</v>
      </c>
      <c r="EF83" s="115">
        <f>ROUND(ED83,1)</f>
        <v>53.1</v>
      </c>
      <c r="EG83" s="69">
        <f>RANK(EE83,EE$13:EE$224)</f>
        <v>72</v>
      </c>
      <c r="EH83" s="81"/>
      <c r="EI83" s="81"/>
      <c r="EJ83" s="81"/>
      <c r="EK83" s="83">
        <f>RANK(EN83,EN$13:EN$224)</f>
        <v>79</v>
      </c>
      <c r="EL83" s="134">
        <f>ROUND(EM83,1)</f>
        <v>68.400000000000006</v>
      </c>
      <c r="EM83" s="158">
        <f>AVERAGE(Q83,AC83,BA83,BH83,BY83,CR83,DL83,DV83,ED83,AO83)</f>
        <v>68.423914862528605</v>
      </c>
      <c r="EN83" s="139">
        <f>AVERAGE(Q83,AC83,BA83,BH83,BY83,CR83,DL83,DV83,ED83,AO83)</f>
        <v>68.423914862528605</v>
      </c>
      <c r="EO83" s="84"/>
      <c r="EP83" s="85"/>
      <c r="EQ83" s="46"/>
    </row>
    <row r="84" spans="1:149" ht="14.45" customHeight="1" x14ac:dyDescent="0.25">
      <c r="A84" s="64" t="s">
        <v>91</v>
      </c>
      <c r="B84" s="156" t="str">
        <f>INDEX('Economy Names'!$A$2:$H$213,'Economy Names'!L73,'Economy Names'!$K$1)</f>
        <v>Grenada</v>
      </c>
      <c r="C84" s="65">
        <v>6</v>
      </c>
      <c r="D84" s="66">
        <f>(IF(C84=-1,0,(IF(C84&gt;C$4,0,IF(C84&lt;C$3,1,((C$4-C84)/C$5))))))*100</f>
        <v>70.588235294117652</v>
      </c>
      <c r="E84" s="65">
        <v>12</v>
      </c>
      <c r="F84" s="66">
        <f>(IF(E84=-1,0,(IF(E84&gt;E$4,0,IF(E84&lt;E$3,1,((E$4-E84)/E$5))))))*100</f>
        <v>88.442211055276388</v>
      </c>
      <c r="G84" s="67">
        <v>14.3514210078826</v>
      </c>
      <c r="H84" s="66">
        <f>(IF(G84=-1,0,(IF(G84&gt;G$4,0,IF(G84&lt;G$3,1,((G$4-G84)/G$5))))))*100</f>
        <v>92.824289496058697</v>
      </c>
      <c r="I84" s="65">
        <v>6</v>
      </c>
      <c r="J84" s="66">
        <f>(IF(I84=-1,0,(IF(I84&gt;I$4,0,IF(I84&lt;I$3,1,((I$4-I84)/I$5))))))*100</f>
        <v>70.588235294117652</v>
      </c>
      <c r="K84" s="65">
        <v>12</v>
      </c>
      <c r="L84" s="66">
        <f>(IF(K84=-1,0,(IF(K84&gt;K$4,0,IF(K84&lt;K$3,1,((K$4-K84)/K$5))))))*100</f>
        <v>88.442211055276388</v>
      </c>
      <c r="M84" s="67">
        <v>14.3514210078826</v>
      </c>
      <c r="N84" s="68">
        <f>(IF(M84=-1,0,(IF(M84&gt;M$4,0,IF(M84&lt;M$3,1,((M$4-M84)/M$5))))))*100</f>
        <v>92.824289496058697</v>
      </c>
      <c r="O84" s="67">
        <v>0</v>
      </c>
      <c r="P84" s="66">
        <f>(IF(O84=-1,0,(IF(O84&gt;O$4,0,IF(O84&lt;O$3,1,((O$4-O84)/O$5))))))*100</f>
        <v>100</v>
      </c>
      <c r="Q84" s="68">
        <f>25%*P84+12.5%*D84+12.5%*F84+12.5%*H84+12.5%*J84+12.5%*L84+12.5%*N84</f>
        <v>87.963683961363188</v>
      </c>
      <c r="R84" s="78">
        <f>+Q84</f>
        <v>87.963683961363188</v>
      </c>
      <c r="S84" s="115">
        <f>+ROUND(Q84,1)</f>
        <v>88</v>
      </c>
      <c r="T84" s="69">
        <f>RANK(R84,R$13:R$224)</f>
        <v>89</v>
      </c>
      <c r="U84" s="70">
        <v>15</v>
      </c>
      <c r="V84" s="66">
        <f>(IF(U84=-1,0,(IF(U84&gt;U$4,0,IF(U84&lt;U$3,1,((U$4-U84)/U$5))))))*100</f>
        <v>60</v>
      </c>
      <c r="W84" s="70">
        <v>146</v>
      </c>
      <c r="X84" s="66">
        <f>(IF(W84=-1,0,(IF(W84&gt;W$4,0,IF(W84&lt;W$3,1,((W$4-W84)/W$5))))))*100</f>
        <v>65.417867435158499</v>
      </c>
      <c r="Y84" s="71">
        <v>1.7598382926201399</v>
      </c>
      <c r="Z84" s="68">
        <f>(IF(Y84=-1,0,(IF(Y84&gt;Y$4,0,IF(Y84&lt;Y$3,1,((Y$4-Y84)/Y$5))))))*100</f>
        <v>91.200808536899316</v>
      </c>
      <c r="AA84" s="70">
        <v>5</v>
      </c>
      <c r="AB84" s="66">
        <f>IF(AA84="No Practice", 0, AA84/15*100)</f>
        <v>33.333333333333329</v>
      </c>
      <c r="AC84" s="68">
        <f>AVERAGE(V84,X84,Z84,AB84)</f>
        <v>62.488002326347782</v>
      </c>
      <c r="AD84" s="68">
        <f>+AC84</f>
        <v>62.488002326347782</v>
      </c>
      <c r="AE84" s="115">
        <f>+ROUND(AC84,1)</f>
        <v>62.5</v>
      </c>
      <c r="AF84" s="72">
        <f>RANK(AD84,AD$13:AD$224)</f>
        <v>130</v>
      </c>
      <c r="AG84" s="70">
        <v>5</v>
      </c>
      <c r="AH84" s="66">
        <f>(IF(AG84=-1,0,(IF(AG84&gt;AG$4,0,IF(AG84&lt;AG$3,1,((AG$4-AG84)/AG$5))))))*100</f>
        <v>66.666666666666657</v>
      </c>
      <c r="AI84" s="70">
        <v>38</v>
      </c>
      <c r="AJ84" s="66">
        <f>(IF(AI84=-1,0,(IF(AI84&gt;AI$4,0,IF(AI84&lt;AI$3,1,((AI$4-AI84)/AI$5))))))*100</f>
        <v>91.304347826086953</v>
      </c>
      <c r="AK84" s="71">
        <v>157.40337991303201</v>
      </c>
      <c r="AL84" s="66">
        <f>(IF(AK84=-1,0,(IF(AK84&gt;AK$4,0,IF(AK84&lt;AK$3,1,((AK$4-AK84)/AK$5))))))*100</f>
        <v>98.056748396135404</v>
      </c>
      <c r="AM84" s="70">
        <v>3</v>
      </c>
      <c r="AN84" s="66">
        <f>+IF(AM84="No Practice",0,AM84/8)*100</f>
        <v>37.5</v>
      </c>
      <c r="AO84" s="74">
        <f>AVERAGE(AH84,AJ84,AL84,AN84)</f>
        <v>73.381940722222254</v>
      </c>
      <c r="AP84" s="68">
        <f>+AO84</f>
        <v>73.381940722222254</v>
      </c>
      <c r="AQ84" s="115">
        <f>+ROUND(AO84,1)</f>
        <v>73.400000000000006</v>
      </c>
      <c r="AR84" s="69">
        <f>RANK(AP84,AP$13:AP$224)</f>
        <v>93</v>
      </c>
      <c r="AS84" s="75">
        <v>8</v>
      </c>
      <c r="AT84" s="66">
        <f>(IF(AS84=-1,0,(IF(AS84&gt;AS$4,0,IF(AS84&lt;AS$3,1,((AS$4-AS84)/AS$5))))))*100</f>
        <v>41.666666666666671</v>
      </c>
      <c r="AU84" s="75">
        <v>32</v>
      </c>
      <c r="AV84" s="66">
        <f>(IF(AU84=-1,0,(IF(AU84&gt;AU$4,0,IF(AU84&lt;AU$3,1,((AU$4-AU84)/AU$5))))))*100</f>
        <v>85.167464114832541</v>
      </c>
      <c r="AW84" s="75">
        <v>7.4401082430379697</v>
      </c>
      <c r="AX84" s="68">
        <f>(IF(AW84=-1,0,(IF(AW84&gt;AW$4,0,IF(AW84&lt;AW$3,1,((AW$4-AW84)/AW$5))))))*100</f>
        <v>50.399278379746868</v>
      </c>
      <c r="AY84" s="75">
        <v>7</v>
      </c>
      <c r="AZ84" s="66">
        <f>+IF(AY84="No Practice",0,AY84/30)*100</f>
        <v>23.333333333333332</v>
      </c>
      <c r="BA84" s="76">
        <f>AVERAGE(AT84,AV84,AX84,AZ84)</f>
        <v>50.141685623644854</v>
      </c>
      <c r="BB84" s="68">
        <f>+BA84</f>
        <v>50.141685623644854</v>
      </c>
      <c r="BC84" s="115">
        <f>+ROUND(BA84,1)</f>
        <v>50.1</v>
      </c>
      <c r="BD84" s="69">
        <f>RANK(BB84,BB$13:BB$224)</f>
        <v>147</v>
      </c>
      <c r="BE84" s="73">
        <v>0</v>
      </c>
      <c r="BF84" s="73">
        <v>6</v>
      </c>
      <c r="BG84" s="77">
        <f>+SUM(BE84,BF84)</f>
        <v>6</v>
      </c>
      <c r="BH84" s="76">
        <f>(IF(BG84=-1,0,(IF(BG84&lt;BG$4,0,IF(BG84&gt;BG$3,1,((-BG$4+BG84)/BG$5))))))*100</f>
        <v>30</v>
      </c>
      <c r="BI84" s="119">
        <f>+BH84</f>
        <v>30</v>
      </c>
      <c r="BJ84" s="115">
        <f>ROUND(BH84,1)</f>
        <v>30</v>
      </c>
      <c r="BK84" s="69">
        <f>RANK(BI84,BI$13:BI$224)</f>
        <v>152</v>
      </c>
      <c r="BL84" s="73">
        <v>4</v>
      </c>
      <c r="BM84" s="68">
        <f>(IF(BL84=-1,0,(IF(BL84&lt;BL$4,0,IF(BL84&gt;BL$3,1,((-BL$4+BL84)/BL$5))))))*100</f>
        <v>40</v>
      </c>
      <c r="BN84" s="73">
        <v>8</v>
      </c>
      <c r="BO84" s="68">
        <f>(IF(BN84=-1,0,(IF(BN84&lt;BN$4,0,IF(BN84&gt;BN$3,1,((-BN$4+BN84)/BN$5))))))*100</f>
        <v>80</v>
      </c>
      <c r="BP84" s="73">
        <v>8</v>
      </c>
      <c r="BQ84" s="68">
        <f>(IF(BP84=-1,0,(IF(BP84&lt;BP$4,0,IF(BP84&gt;BP$3,1,((-BP$4+BP84)/BP$5))))))*100</f>
        <v>80</v>
      </c>
      <c r="BR84" s="73">
        <v>2</v>
      </c>
      <c r="BS84" s="78">
        <f>(IF(BR84=-1,0,(IF(BR84&lt;BR$4,0,IF(BR84&gt;BR$3,1,((-BR$4+BR84)/BR$5))))))*100</f>
        <v>33.333333333333329</v>
      </c>
      <c r="BT84" s="73">
        <v>2</v>
      </c>
      <c r="BU84" s="68">
        <f>(IF(BT84=-1,0,(IF(BT84&lt;BT$4,0,IF(BT84&gt;BT$3,1,((-BT$4+BT84)/BT$5))))))*100</f>
        <v>28.571428571428569</v>
      </c>
      <c r="BV84" s="73">
        <v>1</v>
      </c>
      <c r="BW84" s="66">
        <f>(IF(BV84=-1,0,(IF(BV84&lt;BV$4,0,IF(BV84&gt;BV$3,1,((-BV$4+BV84)/BV$5))))))*100</f>
        <v>14.285714285714285</v>
      </c>
      <c r="BX84" s="77">
        <f>+SUM(BN84,BL84,BP84,BR84,BT84,BV84)</f>
        <v>25</v>
      </c>
      <c r="BY84" s="80">
        <f>(IF(BX84=-1,0,(IF(BX84&lt;BX$4,0,IF(BX84&gt;BX$3,1,((-BX$4+BX84)/BX$5))))))*100</f>
        <v>50</v>
      </c>
      <c r="BZ84" s="78">
        <f>+BY84</f>
        <v>50</v>
      </c>
      <c r="CA84" s="115">
        <f>+ROUND(BY84,1)</f>
        <v>50</v>
      </c>
      <c r="CB84" s="72">
        <f>RANK(BZ84,BZ$13:BZ$224)</f>
        <v>105</v>
      </c>
      <c r="CC84" s="73">
        <v>42</v>
      </c>
      <c r="CD84" s="68">
        <f>(IF(CC84=-1,0,(IF(CC84&gt;CC$4,0,IF(CC84&lt;CC$3,1,((CC$4-CC84)/CC$5))))))*100</f>
        <v>35</v>
      </c>
      <c r="CE84" s="73">
        <v>140</v>
      </c>
      <c r="CF84" s="66">
        <f>(IF(CE84=-1,0,(IF(CE84&gt;CE$4,0,IF(CE84&lt;CE$3,1,((CE$4-CE84)/CE$5))))))*100</f>
        <v>85.935085007727977</v>
      </c>
      <c r="CG84" s="73">
        <v>47.784869691574499</v>
      </c>
      <c r="CH84" s="66">
        <f>(IF(CG84=-1,0,(IF(CG84&gt;CG$4,0,IF(CG84&lt;CG$3,1,((CG$4-CG84)/CG$5)^$CH$3)))))*100</f>
        <v>68.70197005300777</v>
      </c>
      <c r="CI84" s="73" t="s">
        <v>1975</v>
      </c>
      <c r="CJ84" s="78">
        <f>IF(CI84="NO VAT","No VAT",(IF(CI84="NO REFUND",0,(IF(CI84&gt;CI$5,0,IF(CI84&lt;CI$3,1,((CI$5-CI84)/CI$5))))))*100)</f>
        <v>0</v>
      </c>
      <c r="CK84" s="73" t="s">
        <v>1975</v>
      </c>
      <c r="CL84" s="68">
        <f>IF(CK84="NO VAT","No VAT",(IF(CK84="NO REFUND",0,(IF(CK84&gt;CK$4,0,IF(CK84&lt;CK$3,1,((CK$4-CK84)/CK$5))))))*100)</f>
        <v>0</v>
      </c>
      <c r="CM84" s="73">
        <v>4</v>
      </c>
      <c r="CN84" s="68">
        <f>IF(CM84="NO CIT","No CIT",IF(CM84&gt;CM$4,0,IF(CM84&lt;CM$3,1,((CM$4-CM84)/CM$5)))*100)</f>
        <v>95.412844036697251</v>
      </c>
      <c r="CO84" s="73">
        <v>0</v>
      </c>
      <c r="CP84" s="66">
        <f>IF(CO84="NO CIT","No CIT",IF(CO84&gt;CO$4,0,IF(CO84&lt;CO$3,1,((CO$5-CO84)/CO$5)))*100)</f>
        <v>100</v>
      </c>
      <c r="CQ84" s="157">
        <f>IF(OR(ISNUMBER(CJ84),ISNUMBER(CL84),ISNUMBER(CN84),ISNUMBER(CP84)),AVERAGE(CJ84,CL84,CN84,CP84),"")</f>
        <v>48.853211009174316</v>
      </c>
      <c r="CR84" s="128">
        <f>AVERAGE(CD84,CF84,CH84,CQ84)</f>
        <v>59.622566517477516</v>
      </c>
      <c r="CS84" s="78">
        <f>+CR84</f>
        <v>59.622566517477516</v>
      </c>
      <c r="CT84" s="115">
        <f>ROUND(CR84,1)</f>
        <v>59.6</v>
      </c>
      <c r="CU84" s="69">
        <f>RANK(CS84,CS$13:CS$224)</f>
        <v>143</v>
      </c>
      <c r="CV84" s="73">
        <v>101.443333333333</v>
      </c>
      <c r="CW84" s="68">
        <f>(IF(CV84=-1,0,(IF(CV84&gt;CV$4,0,IF(CV84&lt;CV$3,1,((CV$4-CV84)/CV$5))))))*100</f>
        <v>36.828092243186795</v>
      </c>
      <c r="CX84" s="73">
        <v>13.3333333333333</v>
      </c>
      <c r="CY84" s="68">
        <f>(IF(CX84=-1,0,(IF(CX84&gt;CX$4,0,IF(CX84&lt;CX$3,1,((CX$4-CX84)/CX$5))))))*100</f>
        <v>92.702169625246555</v>
      </c>
      <c r="CZ84" s="73">
        <v>1034.44444444444</v>
      </c>
      <c r="DA84" s="68">
        <f>(IF(CZ84=-1,0,(IF(CZ84&gt;CZ$4,0,IF(CZ84&lt;CZ$3,1,((CZ$4-CZ84)/CZ$5))))))*100</f>
        <v>2.4109014675056581</v>
      </c>
      <c r="DB84" s="73">
        <v>40</v>
      </c>
      <c r="DC84" s="68">
        <f>(IF(DB84=-1,0,(IF(DB84&gt;DB$4,0,IF(DB84&lt;DB$3,1,((DB$4-DB84)/DB$5))))))*100</f>
        <v>90</v>
      </c>
      <c r="DD84" s="73">
        <v>37.3333333333333</v>
      </c>
      <c r="DE84" s="68">
        <f>(IF(DD84=-1,0,(IF(DD84&gt;DD$4,0,IF(DD84&lt;DD$3,1,((DD$4-DD84)/DD$5))))))*100</f>
        <v>86.977299880525692</v>
      </c>
      <c r="DF84" s="73">
        <v>24</v>
      </c>
      <c r="DG84" s="68">
        <f>(IF(DF84=-1,0,(IF(DF84&gt;DF$4,0,IF(DF84&lt;DF$3,1,((DF$4-DF84)/DF$5))))))*100</f>
        <v>90.376569037656907</v>
      </c>
      <c r="DH84" s="73">
        <v>1256</v>
      </c>
      <c r="DI84" s="68">
        <f>(IF(DH84=-1,0,(IF(DH84&gt;DH$4,0,IF(DH84&lt;DH$3,1,((DH$4-DH84)/DH$5))))))*100</f>
        <v>0</v>
      </c>
      <c r="DJ84" s="73">
        <v>50</v>
      </c>
      <c r="DK84" s="66">
        <f>(IF(DJ84=-1,0,(IF(DJ84&gt;DJ$4,0,IF(DJ84&lt;DJ$3,1,((DJ$4-DJ84)/DJ$5))))))*100</f>
        <v>92.857142857142861</v>
      </c>
      <c r="DL84" s="78">
        <f>AVERAGE(CW84,CY84,DA84,DC84,DE84,DG84,DI84,DK84)</f>
        <v>61.519021888908057</v>
      </c>
      <c r="DM84" s="78">
        <f>+DL84</f>
        <v>61.519021888908057</v>
      </c>
      <c r="DN84" s="115">
        <f>ROUND(DL84,1)</f>
        <v>61.5</v>
      </c>
      <c r="DO84" s="69">
        <f>RANK(DM84,DM$13:DM$224)</f>
        <v>137</v>
      </c>
      <c r="DP84" s="67">
        <v>688</v>
      </c>
      <c r="DQ84" s="66">
        <f>(IF(DP84=-1,0,(IF(DP84&gt;DP$4,0,IF(DP84&lt;DP$3,1,((DP$4-DP84)/DP$5))))))*100</f>
        <v>53.442622950819676</v>
      </c>
      <c r="DR84" s="67">
        <v>32.6</v>
      </c>
      <c r="DS84" s="66">
        <f>(IF(DR84=-1,0,(IF(DR84&gt;DR$4,0,IF(DR84&lt;DR$3,1,((DR$4-DR84)/DR$5))))))*100</f>
        <v>63.442069741282339</v>
      </c>
      <c r="DT84" s="67">
        <v>11</v>
      </c>
      <c r="DU84" s="66">
        <f>DT84/18*100</f>
        <v>61.111111111111114</v>
      </c>
      <c r="DV84" s="78">
        <f>AVERAGE(DU84,DQ84,DS84)</f>
        <v>59.331934601071033</v>
      </c>
      <c r="DW84" s="78">
        <f>+DV84</f>
        <v>59.331934601071033</v>
      </c>
      <c r="DX84" s="115">
        <f>ROUND(DV84,1)</f>
        <v>59.3</v>
      </c>
      <c r="DY84" s="69">
        <f>RANK(DW84,DW$13:DW$224)</f>
        <v>80</v>
      </c>
      <c r="DZ84" s="67">
        <v>0</v>
      </c>
      <c r="EA84" s="68">
        <f>(IF(DZ84=-1,0,(IF(DZ84&lt;DZ$4,0,IF(DZ84&gt;DZ$3,1,((-DZ$4+DZ84)/DZ$5))))))*100</f>
        <v>0</v>
      </c>
      <c r="EB84" s="67">
        <v>0</v>
      </c>
      <c r="EC84" s="66">
        <f>(IF(EB84=-1,0,(IF(EB84&lt;EB$4,0,IF(EB84&gt;EB$3,1,((-EB$4+EB84)/EB$5))))))*100</f>
        <v>0</v>
      </c>
      <c r="ED84" s="68">
        <f>AVERAGE(EA84,EC84)</f>
        <v>0</v>
      </c>
      <c r="EE84" s="78">
        <f>+ED84</f>
        <v>0</v>
      </c>
      <c r="EF84" s="115">
        <f>ROUND(ED84,1)</f>
        <v>0</v>
      </c>
      <c r="EG84" s="69">
        <f>RANK(EE84,EE$13:EE$224)</f>
        <v>168</v>
      </c>
      <c r="EH84" s="81"/>
      <c r="EI84" s="81"/>
      <c r="EJ84" s="81"/>
      <c r="EK84" s="83">
        <f>RANK(EN84,EN$13:EN$224)</f>
        <v>146</v>
      </c>
      <c r="EL84" s="134">
        <f>ROUND(EM84,1)</f>
        <v>53.4</v>
      </c>
      <c r="EM84" s="158">
        <f>AVERAGE(Q84,AC84,BA84,BH84,BY84,CR84,DL84,DV84,ED84,AO84)</f>
        <v>53.444883564103478</v>
      </c>
      <c r="EN84" s="139">
        <f>AVERAGE(Q84,AC84,BA84,BH84,BY84,CR84,DL84,DV84,ED84,AO84)</f>
        <v>53.444883564103478</v>
      </c>
      <c r="EO84" s="84"/>
      <c r="EP84" s="85"/>
      <c r="EQ84" s="46"/>
    </row>
    <row r="85" spans="1:149" ht="14.45" customHeight="1" x14ac:dyDescent="0.25">
      <c r="A85" s="64" t="s">
        <v>92</v>
      </c>
      <c r="B85" s="156" t="str">
        <f>INDEX('Economy Names'!$A$2:$H$213,'Economy Names'!L74,'Economy Names'!$K$1)</f>
        <v>Guatemala</v>
      </c>
      <c r="C85" s="65">
        <v>6</v>
      </c>
      <c r="D85" s="66">
        <f>(IF(C85=-1,0,(IF(C85&gt;C$4,0,IF(C85&lt;C$3,1,((C$4-C85)/C$5))))))*100</f>
        <v>70.588235294117652</v>
      </c>
      <c r="E85" s="65">
        <v>15</v>
      </c>
      <c r="F85" s="66">
        <f>(IF(E85=-1,0,(IF(E85&gt;E$4,0,IF(E85&lt;E$3,1,((E$4-E85)/E$5))))))*100</f>
        <v>85.427135678391963</v>
      </c>
      <c r="G85" s="67">
        <v>17.3211240876422</v>
      </c>
      <c r="H85" s="66">
        <f>(IF(G85=-1,0,(IF(G85&gt;G$4,0,IF(G85&lt;G$3,1,((G$4-G85)/G$5))))))*100</f>
        <v>91.339437956178898</v>
      </c>
      <c r="I85" s="65">
        <v>6</v>
      </c>
      <c r="J85" s="66">
        <f>(IF(I85=-1,0,(IF(I85&gt;I$4,0,IF(I85&lt;I$3,1,((I$4-I85)/I$5))))))*100</f>
        <v>70.588235294117652</v>
      </c>
      <c r="K85" s="65">
        <v>15</v>
      </c>
      <c r="L85" s="66">
        <f>(IF(K85=-1,0,(IF(K85&gt;K$4,0,IF(K85&lt;K$3,1,((K$4-K85)/K$5))))))*100</f>
        <v>85.427135678391963</v>
      </c>
      <c r="M85" s="67">
        <v>17.3211240876422</v>
      </c>
      <c r="N85" s="68">
        <f>(IF(M85=-1,0,(IF(M85&gt;M$4,0,IF(M85&lt;M$3,1,((M$4-M85)/M$5))))))*100</f>
        <v>91.339437956178898</v>
      </c>
      <c r="O85" s="67">
        <v>0.59420665823815999</v>
      </c>
      <c r="P85" s="66">
        <f>(IF(O85=-1,0,(IF(O85&gt;O$4,0,IF(O85&lt;O$3,1,((O$4-O85)/O$5))))))*100</f>
        <v>99.851448335440466</v>
      </c>
      <c r="Q85" s="68">
        <f>25%*P85+12.5%*D85+12.5%*F85+12.5%*H85+12.5%*J85+12.5%*L85+12.5%*N85</f>
        <v>86.801564316032255</v>
      </c>
      <c r="R85" s="78">
        <f>+Q85</f>
        <v>86.801564316032255</v>
      </c>
      <c r="S85" s="115">
        <f>+ROUND(Q85,1)</f>
        <v>86.8</v>
      </c>
      <c r="T85" s="69">
        <f>RANK(R85,R$13:R$224)</f>
        <v>99</v>
      </c>
      <c r="U85" s="70">
        <v>11</v>
      </c>
      <c r="V85" s="66">
        <f>(IF(U85=-1,0,(IF(U85&gt;U$4,0,IF(U85&lt;U$3,1,((U$4-U85)/U$5))))))*100</f>
        <v>76</v>
      </c>
      <c r="W85" s="70">
        <v>226</v>
      </c>
      <c r="X85" s="66">
        <f>(IF(W85=-1,0,(IF(W85&gt;W$4,0,IF(W85&lt;W$3,1,((W$4-W85)/W$5))))))*100</f>
        <v>42.363112391930834</v>
      </c>
      <c r="Y85" s="71">
        <v>6.0687752101842696</v>
      </c>
      <c r="Z85" s="68">
        <f>(IF(Y85=-1,0,(IF(Y85&gt;Y$4,0,IF(Y85&lt;Y$3,1,((Y$4-Y85)/Y$5))))))*100</f>
        <v>69.656123949078648</v>
      </c>
      <c r="AA85" s="70">
        <v>11</v>
      </c>
      <c r="AB85" s="66">
        <f>IF(AA85="No Practice", 0, AA85/15*100)</f>
        <v>73.333333333333329</v>
      </c>
      <c r="AC85" s="68">
        <f>AVERAGE(V85,X85,Z85,AB85)</f>
        <v>65.338142418585704</v>
      </c>
      <c r="AD85" s="68">
        <f>+AC85</f>
        <v>65.338142418585704</v>
      </c>
      <c r="AE85" s="115">
        <f>+ROUND(AC85,1)</f>
        <v>65.3</v>
      </c>
      <c r="AF85" s="72">
        <f>RANK(AD85,AD$13:AD$224)</f>
        <v>118</v>
      </c>
      <c r="AG85" s="70">
        <v>5</v>
      </c>
      <c r="AH85" s="66">
        <f>(IF(AG85=-1,0,(IF(AG85&gt;AG$4,0,IF(AG85&lt;AG$3,1,((AG$4-AG85)/AG$5))))))*100</f>
        <v>66.666666666666657</v>
      </c>
      <c r="AI85" s="70">
        <v>44</v>
      </c>
      <c r="AJ85" s="66">
        <f>(IF(AI85=-1,0,(IF(AI85&gt;AI$4,0,IF(AI85&lt;AI$3,1,((AI$4-AI85)/AI$5))))))*100</f>
        <v>88.695652173913047</v>
      </c>
      <c r="AK85" s="71">
        <v>477.30227554026197</v>
      </c>
      <c r="AL85" s="66">
        <f>(IF(AK85=-1,0,(IF(AK85&gt;AK$4,0,IF(AK85&lt;AK$3,1,((AK$4-AK85)/AK$5))))))*100</f>
        <v>94.107379314317754</v>
      </c>
      <c r="AM85" s="70">
        <v>7</v>
      </c>
      <c r="AN85" s="66">
        <f>+IF(AM85="No Practice",0,AM85/8)*100</f>
        <v>87.5</v>
      </c>
      <c r="AO85" s="74">
        <f>AVERAGE(AH85,AJ85,AL85,AN85)</f>
        <v>84.242424538724364</v>
      </c>
      <c r="AP85" s="68">
        <f>+AO85</f>
        <v>84.242424538724364</v>
      </c>
      <c r="AQ85" s="115">
        <f>+ROUND(AO85,1)</f>
        <v>84.2</v>
      </c>
      <c r="AR85" s="69">
        <f>RANK(AP85,AP$13:AP$224)</f>
        <v>46</v>
      </c>
      <c r="AS85" s="75">
        <v>7</v>
      </c>
      <c r="AT85" s="66">
        <f>(IF(AS85=-1,0,(IF(AS85&gt;AS$4,0,IF(AS85&lt;AS$3,1,((AS$4-AS85)/AS$5))))))*100</f>
        <v>50</v>
      </c>
      <c r="AU85" s="75">
        <v>24</v>
      </c>
      <c r="AV85" s="66">
        <f>(IF(AU85=-1,0,(IF(AU85&gt;AU$4,0,IF(AU85&lt;AU$3,1,((AU$4-AU85)/AU$5))))))*100</f>
        <v>88.995215311004785</v>
      </c>
      <c r="AW85" s="75">
        <v>3.6386755557350599</v>
      </c>
      <c r="AX85" s="68">
        <f>(IF(AW85=-1,0,(IF(AW85&gt;AW$4,0,IF(AW85&lt;AW$3,1,((AW$4-AW85)/AW$5))))))*100</f>
        <v>75.742162961766269</v>
      </c>
      <c r="AY85" s="75">
        <v>13.5</v>
      </c>
      <c r="AZ85" s="66">
        <f>+IF(AY85="No Practice",0,AY85/30)*100</f>
        <v>45</v>
      </c>
      <c r="BA85" s="76">
        <f>AVERAGE(AT85,AV85,AX85,AZ85)</f>
        <v>64.934344568192756</v>
      </c>
      <c r="BB85" s="68">
        <f>+BA85</f>
        <v>64.934344568192756</v>
      </c>
      <c r="BC85" s="115">
        <f>+ROUND(BA85,1)</f>
        <v>64.900000000000006</v>
      </c>
      <c r="BD85" s="69">
        <f>RANK(BB85,BB$13:BB$224)</f>
        <v>89</v>
      </c>
      <c r="BE85" s="73">
        <v>8</v>
      </c>
      <c r="BF85" s="73">
        <v>9</v>
      </c>
      <c r="BG85" s="77">
        <f>+SUM(BE85,BF85)</f>
        <v>17</v>
      </c>
      <c r="BH85" s="76">
        <f>(IF(BG85=-1,0,(IF(BG85&lt;BG$4,0,IF(BG85&gt;BG$3,1,((-BG$4+BG85)/BG$5))))))*100</f>
        <v>85</v>
      </c>
      <c r="BI85" s="119">
        <f>+BH85</f>
        <v>85</v>
      </c>
      <c r="BJ85" s="115">
        <f>ROUND(BH85,1)</f>
        <v>85</v>
      </c>
      <c r="BK85" s="69">
        <f>RANK(BI85,BI$13:BI$224)</f>
        <v>15</v>
      </c>
      <c r="BL85" s="73">
        <v>3</v>
      </c>
      <c r="BM85" s="68">
        <f>(IF(BL85=-1,0,(IF(BL85&lt;BL$4,0,IF(BL85&gt;BL$3,1,((-BL$4+BL85)/BL$5))))))*100</f>
        <v>30</v>
      </c>
      <c r="BN85" s="73">
        <v>2</v>
      </c>
      <c r="BO85" s="68">
        <f>(IF(BN85=-1,0,(IF(BN85&lt;BN$4,0,IF(BN85&gt;BN$3,1,((-BN$4+BN85)/BN$5))))))*100</f>
        <v>20</v>
      </c>
      <c r="BP85" s="73">
        <v>5</v>
      </c>
      <c r="BQ85" s="68">
        <f>(IF(BP85=-1,0,(IF(BP85&lt;BP$4,0,IF(BP85&gt;BP$3,1,((-BP$4+BP85)/BP$5))))))*100</f>
        <v>50</v>
      </c>
      <c r="BR85" s="73">
        <v>3</v>
      </c>
      <c r="BS85" s="78">
        <f>(IF(BR85=-1,0,(IF(BR85&lt;BR$4,0,IF(BR85&gt;BR$3,1,((-BR$4+BR85)/BR$5))))))*100</f>
        <v>50</v>
      </c>
      <c r="BT85" s="73">
        <v>1</v>
      </c>
      <c r="BU85" s="68">
        <f>(IF(BT85=-1,0,(IF(BT85&lt;BT$4,0,IF(BT85&gt;BT$3,1,((-BT$4+BT85)/BT$5))))))*100</f>
        <v>14.285714285714285</v>
      </c>
      <c r="BV85" s="73">
        <v>1</v>
      </c>
      <c r="BW85" s="66">
        <f>(IF(BV85=-1,0,(IF(BV85&lt;BV$4,0,IF(BV85&gt;BV$3,1,((-BV$4+BV85)/BV$5))))))*100</f>
        <v>14.285714285714285</v>
      </c>
      <c r="BX85" s="77">
        <f>+SUM(BN85,BL85,BP85,BR85,BT85,BV85)</f>
        <v>15</v>
      </c>
      <c r="BY85" s="80">
        <f>(IF(BX85=-1,0,(IF(BX85&lt;BX$4,0,IF(BX85&gt;BX$3,1,((-BX$4+BX85)/BX$5))))))*100</f>
        <v>30</v>
      </c>
      <c r="BZ85" s="78">
        <f>+BY85</f>
        <v>30</v>
      </c>
      <c r="CA85" s="115">
        <f>+ROUND(BY85,1)</f>
        <v>30</v>
      </c>
      <c r="CB85" s="72">
        <f>RANK(BZ85,BZ$13:BZ$224)</f>
        <v>153</v>
      </c>
      <c r="CC85" s="73">
        <v>8</v>
      </c>
      <c r="CD85" s="68">
        <f>(IF(CC85=-1,0,(IF(CC85&gt;CC$4,0,IF(CC85&lt;CC$3,1,((CC$4-CC85)/CC$5))))))*100</f>
        <v>91.666666666666657</v>
      </c>
      <c r="CE85" s="73">
        <v>248</v>
      </c>
      <c r="CF85" s="66">
        <f>(IF(CE85=-1,0,(IF(CE85&gt;CE$4,0,IF(CE85&lt;CE$3,1,((CE$4-CE85)/CE$5))))))*100</f>
        <v>69.24265842349304</v>
      </c>
      <c r="CG85" s="73">
        <v>35.164924648831501</v>
      </c>
      <c r="CH85" s="66">
        <f>(IF(CG85=-1,0,(IF(CG85&gt;CG$4,0,IF(CG85&lt;CG$3,1,((CG$4-CG85)/CG$5)^$CH$3)))))*100</f>
        <v>87.265511526805426</v>
      </c>
      <c r="CI85" s="73" t="s">
        <v>1975</v>
      </c>
      <c r="CJ85" s="78">
        <f>IF(CI85="NO VAT","No VAT",(IF(CI85="NO REFUND",0,(IF(CI85&gt;CI$5,0,IF(CI85&lt;CI$3,1,((CI$5-CI85)/CI$5))))))*100)</f>
        <v>0</v>
      </c>
      <c r="CK85" s="73" t="s">
        <v>1975</v>
      </c>
      <c r="CL85" s="68">
        <f>IF(CK85="NO VAT","No VAT",(IF(CK85="NO REFUND",0,(IF(CK85&gt;CK$4,0,IF(CK85&lt;CK$3,1,((CK$4-CK85)/CK$5))))))*100)</f>
        <v>0</v>
      </c>
      <c r="CM85" s="73">
        <v>15</v>
      </c>
      <c r="CN85" s="68">
        <f>IF(CM85="NO CIT","No CIT",IF(CM85&gt;CM$4,0,IF(CM85&lt;CM$3,1,((CM$4-CM85)/CM$5)))*100)</f>
        <v>75.22935779816514</v>
      </c>
      <c r="CO85" s="73">
        <v>13.785714285714301</v>
      </c>
      <c r="CP85" s="66">
        <f>IF(CO85="NO CIT","No CIT",IF(CO85&gt;CO$4,0,IF(CO85&lt;CO$3,1,((CO$5-CO85)/CO$5)))*100)</f>
        <v>56.919642857142819</v>
      </c>
      <c r="CQ85" s="157">
        <f>IF(OR(ISNUMBER(CJ85),ISNUMBER(CL85),ISNUMBER(CN85),ISNUMBER(CP85)),AVERAGE(CJ85,CL85,CN85,CP85),"")</f>
        <v>33.03725016382699</v>
      </c>
      <c r="CR85" s="128">
        <f>AVERAGE(CD85,CF85,CH85,CQ85)</f>
        <v>70.303021695198026</v>
      </c>
      <c r="CS85" s="78">
        <f>+CR85</f>
        <v>70.303021695198026</v>
      </c>
      <c r="CT85" s="115">
        <f>ROUND(CR85,1)</f>
        <v>70.3</v>
      </c>
      <c r="CU85" s="69">
        <f>RANK(CS85,CS$13:CS$224)</f>
        <v>104</v>
      </c>
      <c r="CV85" s="73">
        <v>36</v>
      </c>
      <c r="CW85" s="68">
        <f>(IF(CV85=-1,0,(IF(CV85&gt;CV$4,0,IF(CV85&lt;CV$3,1,((CV$4-CV85)/CV$5))))))*100</f>
        <v>77.987421383647799</v>
      </c>
      <c r="CX85" s="73">
        <v>48</v>
      </c>
      <c r="CY85" s="68">
        <f>(IF(CX85=-1,0,(IF(CX85&gt;CX$4,0,IF(CX85&lt;CX$3,1,((CX$4-CX85)/CX$5))))))*100</f>
        <v>72.189349112426044</v>
      </c>
      <c r="CZ85" s="73">
        <v>310</v>
      </c>
      <c r="DA85" s="68">
        <f>(IF(CZ85=-1,0,(IF(CZ85&gt;CZ$4,0,IF(CZ85&lt;CZ$3,1,((CZ$4-CZ85)/CZ$5))))))*100</f>
        <v>70.754716981132077</v>
      </c>
      <c r="DB85" s="73">
        <v>105</v>
      </c>
      <c r="DC85" s="68">
        <f>(IF(DB85=-1,0,(IF(DB85&gt;DB$4,0,IF(DB85&lt;DB$3,1,((DB$4-DB85)/DB$5))))))*100</f>
        <v>73.75</v>
      </c>
      <c r="DD85" s="73">
        <v>72</v>
      </c>
      <c r="DE85" s="68">
        <f>(IF(DD85=-1,0,(IF(DD85&gt;DD$4,0,IF(DD85&lt;DD$3,1,((DD$4-DD85)/DD$5))))))*100</f>
        <v>74.551971326164875</v>
      </c>
      <c r="DF85" s="73">
        <v>32</v>
      </c>
      <c r="DG85" s="68">
        <f>(IF(DF85=-1,0,(IF(DF85&gt;DF$4,0,IF(DF85&lt;DF$3,1,((DF$4-DF85)/DF$5))))))*100</f>
        <v>87.029288702928881</v>
      </c>
      <c r="DH85" s="73">
        <v>405</v>
      </c>
      <c r="DI85" s="68">
        <f>(IF(DH85=-1,0,(IF(DH85&gt;DH$4,0,IF(DH85&lt;DH$3,1,((DH$4-DH85)/DH$5))))))*100</f>
        <v>66.25</v>
      </c>
      <c r="DJ85" s="73">
        <v>37</v>
      </c>
      <c r="DK85" s="66">
        <f>(IF(DJ85=-1,0,(IF(DJ85&gt;DJ$4,0,IF(DJ85&lt;DJ$3,1,((DJ$4-DJ85)/DJ$5))))))*100</f>
        <v>94.714285714285722</v>
      </c>
      <c r="DL85" s="78">
        <f>AVERAGE(CW85,CY85,DA85,DC85,DE85,DG85,DI85,DK85)</f>
        <v>77.153379152573166</v>
      </c>
      <c r="DM85" s="78">
        <f>+DL85</f>
        <v>77.153379152573166</v>
      </c>
      <c r="DN85" s="115">
        <f>ROUND(DL85,1)</f>
        <v>77.2</v>
      </c>
      <c r="DO85" s="69">
        <f>RANK(DM85,DM$13:DM$224)</f>
        <v>82</v>
      </c>
      <c r="DP85" s="67">
        <v>1402</v>
      </c>
      <c r="DQ85" s="66">
        <f>(IF(DP85=-1,0,(IF(DP85&gt;DP$4,0,IF(DP85&lt;DP$3,1,((DP$4-DP85)/DP$5))))))*100</f>
        <v>0</v>
      </c>
      <c r="DR85" s="67">
        <v>26.5</v>
      </c>
      <c r="DS85" s="66">
        <f>(IF(DR85=-1,0,(IF(DR85&gt;DR$4,0,IF(DR85&lt;DR$3,1,((DR$4-DR85)/DR$5))))))*100</f>
        <v>70.303712035995488</v>
      </c>
      <c r="DT85" s="67">
        <v>6</v>
      </c>
      <c r="DU85" s="66">
        <f>DT85/18*100</f>
        <v>33.333333333333329</v>
      </c>
      <c r="DV85" s="78">
        <f>AVERAGE(DU85,DQ85,DS85)</f>
        <v>34.545681789776275</v>
      </c>
      <c r="DW85" s="78">
        <f>+DV85</f>
        <v>34.545681789776275</v>
      </c>
      <c r="DX85" s="115">
        <f>ROUND(DV85,1)</f>
        <v>34.5</v>
      </c>
      <c r="DY85" s="69">
        <f>RANK(DW85,DW$13:DW$224)</f>
        <v>176</v>
      </c>
      <c r="DZ85" s="67">
        <v>28.125739821881499</v>
      </c>
      <c r="EA85" s="68">
        <f>(IF(DZ85=-1,0,(IF(DZ85&lt;DZ$4,0,IF(DZ85&gt;DZ$3,1,((-DZ$4+DZ85)/DZ$5))))))*100</f>
        <v>30.27528506122874</v>
      </c>
      <c r="EB85" s="67">
        <v>4</v>
      </c>
      <c r="EC85" s="66">
        <f>(IF(EB85=-1,0,(IF(EB85&lt;EB$4,0,IF(EB85&gt;EB$3,1,((-EB$4+EB85)/EB$5))))))*100</f>
        <v>25</v>
      </c>
      <c r="ED85" s="68">
        <f>AVERAGE(EA85,EC85)</f>
        <v>27.637642530614372</v>
      </c>
      <c r="EE85" s="78">
        <f>+ED85</f>
        <v>27.637642530614372</v>
      </c>
      <c r="EF85" s="115">
        <f>ROUND(ED85,1)</f>
        <v>27.6</v>
      </c>
      <c r="EG85" s="69">
        <f>RANK(EE85,EE$13:EE$224)</f>
        <v>157</v>
      </c>
      <c r="EH85" s="81"/>
      <c r="EI85" s="81"/>
      <c r="EJ85" s="81"/>
      <c r="EK85" s="83">
        <f>RANK(EN85,EN$13:EN$224)</f>
        <v>96</v>
      </c>
      <c r="EL85" s="134">
        <f>ROUND(EM85,1)</f>
        <v>62.6</v>
      </c>
      <c r="EM85" s="158">
        <f>AVERAGE(Q85,AC85,BA85,BH85,BY85,CR85,DL85,DV85,ED85,AO85)</f>
        <v>62.59562010096969</v>
      </c>
      <c r="EN85" s="139">
        <f>AVERAGE(Q85,AC85,BA85,BH85,BY85,CR85,DL85,DV85,ED85,AO85)</f>
        <v>62.59562010096969</v>
      </c>
      <c r="EO85" s="84"/>
      <c r="EP85" s="85"/>
      <c r="EQ85" s="46"/>
    </row>
    <row r="86" spans="1:149" ht="14.45" customHeight="1" x14ac:dyDescent="0.25">
      <c r="A86" s="64" t="s">
        <v>93</v>
      </c>
      <c r="B86" s="156" t="str">
        <f>INDEX('Economy Names'!$A$2:$H$213,'Economy Names'!L75,'Economy Names'!$K$1)</f>
        <v>Guinea</v>
      </c>
      <c r="C86" s="65">
        <v>6</v>
      </c>
      <c r="D86" s="66">
        <f>(IF(C86=-1,0,(IF(C86&gt;C$4,0,IF(C86&lt;C$3,1,((C$4-C86)/C$5))))))*100</f>
        <v>70.588235294117652</v>
      </c>
      <c r="E86" s="65">
        <v>15</v>
      </c>
      <c r="F86" s="66">
        <f>(IF(E86=-1,0,(IF(E86&gt;E$4,0,IF(E86&lt;E$3,1,((E$4-E86)/E$5))))))*100</f>
        <v>85.427135678391963</v>
      </c>
      <c r="G86" s="67">
        <v>33.756809482483803</v>
      </c>
      <c r="H86" s="66">
        <f>(IF(G86=-1,0,(IF(G86&gt;G$4,0,IF(G86&lt;G$3,1,((G$4-G86)/G$5))))))*100</f>
        <v>83.121595258758106</v>
      </c>
      <c r="I86" s="65">
        <v>6</v>
      </c>
      <c r="J86" s="66">
        <f>(IF(I86=-1,0,(IF(I86&gt;I$4,0,IF(I86&lt;I$3,1,((I$4-I86)/I$5))))))*100</f>
        <v>70.588235294117652</v>
      </c>
      <c r="K86" s="65">
        <v>15</v>
      </c>
      <c r="L86" s="66">
        <f>(IF(K86=-1,0,(IF(K86&gt;K$4,0,IF(K86&lt;K$3,1,((K$4-K86)/K$5))))))*100</f>
        <v>85.427135678391963</v>
      </c>
      <c r="M86" s="67">
        <v>33.756809482483803</v>
      </c>
      <c r="N86" s="68">
        <f>(IF(M86=-1,0,(IF(M86&gt;M$4,0,IF(M86&lt;M$3,1,((M$4-M86)/M$5))))))*100</f>
        <v>83.121595258758106</v>
      </c>
      <c r="O86" s="67">
        <v>5.2571446339278101</v>
      </c>
      <c r="P86" s="66">
        <f>(IF(O86=-1,0,(IF(O86&gt;O$4,0,IF(O86&lt;O$3,1,((O$4-O86)/O$5))))))*100</f>
        <v>98.685713841518051</v>
      </c>
      <c r="Q86" s="68">
        <f>25%*P86+12.5%*D86+12.5%*F86+12.5%*H86+12.5%*J86+12.5%*L86+12.5%*N86</f>
        <v>84.455670018196457</v>
      </c>
      <c r="R86" s="78">
        <f>+Q86</f>
        <v>84.455670018196457</v>
      </c>
      <c r="S86" s="115">
        <f>+ROUND(Q86,1)</f>
        <v>84.5</v>
      </c>
      <c r="T86" s="69">
        <f>RANK(R86,R$13:R$224)</f>
        <v>122</v>
      </c>
      <c r="U86" s="70">
        <v>16</v>
      </c>
      <c r="V86" s="66">
        <f>(IF(U86=-1,0,(IF(U86&gt;U$4,0,IF(U86&lt;U$3,1,((U$4-U86)/U$5))))))*100</f>
        <v>56.000000000000007</v>
      </c>
      <c r="W86" s="70">
        <v>151</v>
      </c>
      <c r="X86" s="66">
        <f>(IF(W86=-1,0,(IF(W86&gt;W$4,0,IF(W86&lt;W$3,1,((W$4-W86)/W$5))))))*100</f>
        <v>63.976945244956774</v>
      </c>
      <c r="Y86" s="71">
        <v>7.3127216900914904</v>
      </c>
      <c r="Z86" s="68">
        <f>(IF(Y86=-1,0,(IF(Y86&gt;Y$4,0,IF(Y86&lt;Y$3,1,((Y$4-Y86)/Y$5))))))*100</f>
        <v>63.436391549542549</v>
      </c>
      <c r="AA86" s="70">
        <v>12</v>
      </c>
      <c r="AB86" s="66">
        <f>IF(AA86="No Practice", 0, AA86/15*100)</f>
        <v>80</v>
      </c>
      <c r="AC86" s="68">
        <f>AVERAGE(V86,X86,Z86,AB86)</f>
        <v>65.853334198624836</v>
      </c>
      <c r="AD86" s="68">
        <f>+AC86</f>
        <v>65.853334198624836</v>
      </c>
      <c r="AE86" s="115">
        <f>+ROUND(AC86,1)</f>
        <v>65.900000000000006</v>
      </c>
      <c r="AF86" s="72">
        <f>RANK(AD86,AD$13:AD$224)</f>
        <v>116</v>
      </c>
      <c r="AG86" s="70">
        <v>4</v>
      </c>
      <c r="AH86" s="66">
        <f>(IF(AG86=-1,0,(IF(AG86&gt;AG$4,0,IF(AG86&lt;AG$3,1,((AG$4-AG86)/AG$5))))))*100</f>
        <v>83.333333333333343</v>
      </c>
      <c r="AI86" s="70">
        <v>69</v>
      </c>
      <c r="AJ86" s="66">
        <f>(IF(AI86=-1,0,(IF(AI86&gt;AI$4,0,IF(AI86&lt;AI$3,1,((AI$4-AI86)/AI$5))))))*100</f>
        <v>77.826086956521735</v>
      </c>
      <c r="AK86" s="71">
        <v>3232.2267082435301</v>
      </c>
      <c r="AL86" s="66">
        <f>(IF(AK86=-1,0,(IF(AK86&gt;AK$4,0,IF(AK86&lt;AK$3,1,((AK$4-AK86)/AK$5))))))*100</f>
        <v>60.095966564894688</v>
      </c>
      <c r="AM86" s="70">
        <v>0</v>
      </c>
      <c r="AN86" s="66">
        <f>+IF(AM86="No Practice",0,AM86/8)*100</f>
        <v>0</v>
      </c>
      <c r="AO86" s="74">
        <f>AVERAGE(AH86,AJ86,AL86,AN86)</f>
        <v>55.31384671368744</v>
      </c>
      <c r="AP86" s="68">
        <f>+AO86</f>
        <v>55.31384671368744</v>
      </c>
      <c r="AQ86" s="115">
        <f>+ROUND(AO86,1)</f>
        <v>55.3</v>
      </c>
      <c r="AR86" s="69">
        <f>RANK(AP86,AP$13:AP$224)</f>
        <v>150</v>
      </c>
      <c r="AS86" s="75">
        <v>6</v>
      </c>
      <c r="AT86" s="66">
        <f>(IF(AS86=-1,0,(IF(AS86&gt;AS$4,0,IF(AS86&lt;AS$3,1,((AS$4-AS86)/AS$5))))))*100</f>
        <v>58.333333333333336</v>
      </c>
      <c r="AU86" s="75">
        <v>44</v>
      </c>
      <c r="AV86" s="66">
        <f>(IF(AU86=-1,0,(IF(AU86&gt;AU$4,0,IF(AU86&lt;AU$3,1,((AU$4-AU86)/AU$5))))))*100</f>
        <v>79.425837320574161</v>
      </c>
      <c r="AW86" s="75">
        <v>4.77399733301871</v>
      </c>
      <c r="AX86" s="68">
        <f>(IF(AW86=-1,0,(IF(AW86&gt;AW$4,0,IF(AW86&lt;AW$3,1,((AW$4-AW86)/AW$5))))))*100</f>
        <v>68.173351113208597</v>
      </c>
      <c r="AY86" s="75">
        <v>6.5</v>
      </c>
      <c r="AZ86" s="66">
        <f>+IF(AY86="No Practice",0,AY86/30)*100</f>
        <v>21.666666666666668</v>
      </c>
      <c r="BA86" s="76">
        <f>AVERAGE(AT86,AV86,AX86,AZ86)</f>
        <v>56.899797108445689</v>
      </c>
      <c r="BB86" s="68">
        <f>+BA86</f>
        <v>56.899797108445689</v>
      </c>
      <c r="BC86" s="115">
        <f>+ROUND(BA86,1)</f>
        <v>56.9</v>
      </c>
      <c r="BD86" s="69">
        <f>RANK(BB86,BB$13:BB$224)</f>
        <v>122</v>
      </c>
      <c r="BE86" s="73">
        <v>0</v>
      </c>
      <c r="BF86" s="73">
        <v>6</v>
      </c>
      <c r="BG86" s="77">
        <f>+SUM(BE86,BF86)</f>
        <v>6</v>
      </c>
      <c r="BH86" s="76">
        <f>(IF(BG86=-1,0,(IF(BG86&lt;BG$4,0,IF(BG86&gt;BG$3,1,((-BG$4+BG86)/BG$5))))))*100</f>
        <v>30</v>
      </c>
      <c r="BI86" s="119">
        <f>+BH86</f>
        <v>30</v>
      </c>
      <c r="BJ86" s="115">
        <f>ROUND(BH86,1)</f>
        <v>30</v>
      </c>
      <c r="BK86" s="69">
        <f>RANK(BI86,BI$13:BI$224)</f>
        <v>152</v>
      </c>
      <c r="BL86" s="73">
        <v>7</v>
      </c>
      <c r="BM86" s="68">
        <f>(IF(BL86=-1,0,(IF(BL86&lt;BL$4,0,IF(BL86&gt;BL$3,1,((-BL$4+BL86)/BL$5))))))*100</f>
        <v>70</v>
      </c>
      <c r="BN86" s="73">
        <v>1</v>
      </c>
      <c r="BO86" s="68">
        <f>(IF(BN86=-1,0,(IF(BN86&lt;BN$4,0,IF(BN86&gt;BN$3,1,((-BN$4+BN86)/BN$5))))))*100</f>
        <v>10</v>
      </c>
      <c r="BP86" s="73">
        <v>5</v>
      </c>
      <c r="BQ86" s="68">
        <f>(IF(BP86=-1,0,(IF(BP86&lt;BP$4,0,IF(BP86&gt;BP$3,1,((-BP$4+BP86)/BP$5))))))*100</f>
        <v>50</v>
      </c>
      <c r="BR86" s="73">
        <v>0</v>
      </c>
      <c r="BS86" s="78">
        <f>(IF(BR86=-1,0,(IF(BR86&lt;BR$4,0,IF(BR86&gt;BR$3,1,((-BR$4+BR86)/BR$5))))))*100</f>
        <v>0</v>
      </c>
      <c r="BT86" s="73">
        <v>0</v>
      </c>
      <c r="BU86" s="68">
        <f>(IF(BT86=-1,0,(IF(BT86&lt;BT$4,0,IF(BT86&gt;BT$3,1,((-BT$4+BT86)/BT$5))))))*100</f>
        <v>0</v>
      </c>
      <c r="BV86" s="73">
        <v>0</v>
      </c>
      <c r="BW86" s="66">
        <f>(IF(BV86=-1,0,(IF(BV86&lt;BV$4,0,IF(BV86&gt;BV$3,1,((-BV$4+BV86)/BV$5))))))*100</f>
        <v>0</v>
      </c>
      <c r="BX86" s="77">
        <f>+SUM(BN86,BL86,BP86,BR86,BT86,BV86)</f>
        <v>13</v>
      </c>
      <c r="BY86" s="80">
        <f>(IF(BX86=-1,0,(IF(BX86&lt;BX$4,0,IF(BX86&gt;BX$3,1,((-BX$4+BX86)/BX$5))))))*100</f>
        <v>26</v>
      </c>
      <c r="BZ86" s="78">
        <f>+BY86</f>
        <v>26</v>
      </c>
      <c r="CA86" s="115">
        <f>+ROUND(BY86,1)</f>
        <v>26</v>
      </c>
      <c r="CB86" s="72">
        <f>RANK(BZ86,BZ$13:BZ$224)</f>
        <v>162</v>
      </c>
      <c r="CC86" s="73">
        <v>33</v>
      </c>
      <c r="CD86" s="68">
        <f>(IF(CC86=-1,0,(IF(CC86&gt;CC$4,0,IF(CC86&lt;CC$3,1,((CC$4-CC86)/CC$5))))))*100</f>
        <v>50</v>
      </c>
      <c r="CE86" s="73">
        <v>400</v>
      </c>
      <c r="CF86" s="66">
        <f>(IF(CE86=-1,0,(IF(CE86&gt;CE$4,0,IF(CE86&lt;CE$3,1,((CE$4-CE86)/CE$5))))))*100</f>
        <v>45.749613601236476</v>
      </c>
      <c r="CG86" s="73">
        <v>69.282321909088296</v>
      </c>
      <c r="CH86" s="66">
        <f>(IF(CG86=-1,0,(IF(CG86&gt;CG$4,0,IF(CG86&lt;CG$3,1,((CG$4-CG86)/CG$5)^$CH$3)))))*100</f>
        <v>33.429400534221557</v>
      </c>
      <c r="CI86" s="73" t="s">
        <v>1975</v>
      </c>
      <c r="CJ86" s="78">
        <f>IF(CI86="NO VAT","No VAT",(IF(CI86="NO REFUND",0,(IF(CI86&gt;CI$5,0,IF(CI86&lt;CI$3,1,((CI$5-CI86)/CI$5))))))*100)</f>
        <v>0</v>
      </c>
      <c r="CK86" s="73" t="s">
        <v>1975</v>
      </c>
      <c r="CL86" s="68">
        <f>IF(CK86="NO VAT","No VAT",(IF(CK86="NO REFUND",0,(IF(CK86&gt;CK$4,0,IF(CK86&lt;CK$3,1,((CK$4-CK86)/CK$5))))))*100)</f>
        <v>0</v>
      </c>
      <c r="CM86" s="73">
        <v>43</v>
      </c>
      <c r="CN86" s="68">
        <f>IF(CM86="NO CIT","No CIT",IF(CM86&gt;CM$4,0,IF(CM86&lt;CM$3,1,((CM$4-CM86)/CM$5)))*100)</f>
        <v>23.853211009174313</v>
      </c>
      <c r="CO86" s="73">
        <v>23.285714285714299</v>
      </c>
      <c r="CP86" s="66">
        <f>IF(CO86="NO CIT","No CIT",IF(CO86&gt;CO$4,0,IF(CO86&lt;CO$3,1,((CO$5-CO86)/CO$5)))*100)</f>
        <v>27.232142857142815</v>
      </c>
      <c r="CQ86" s="157">
        <f>IF(OR(ISNUMBER(CJ86),ISNUMBER(CL86),ISNUMBER(CN86),ISNUMBER(CP86)),AVERAGE(CJ86,CL86,CN86,CP86),"")</f>
        <v>12.771338466579282</v>
      </c>
      <c r="CR86" s="128">
        <f>AVERAGE(CD86,CF86,CH86,CQ86)</f>
        <v>35.487588150509332</v>
      </c>
      <c r="CS86" s="78">
        <f>+CR86</f>
        <v>35.487588150509332</v>
      </c>
      <c r="CT86" s="115">
        <f>ROUND(CR86,1)</f>
        <v>35.5</v>
      </c>
      <c r="CU86" s="69">
        <f>RANK(CS86,CS$13:CS$224)</f>
        <v>183</v>
      </c>
      <c r="CV86" s="73">
        <v>72</v>
      </c>
      <c r="CW86" s="68">
        <f>(IF(CV86=-1,0,(IF(CV86&gt;CV$4,0,IF(CV86&lt;CV$3,1,((CV$4-CV86)/CV$5))))))*100</f>
        <v>55.345911949685537</v>
      </c>
      <c r="CX86" s="73">
        <v>138.69999999999999</v>
      </c>
      <c r="CY86" s="68">
        <f>(IF(CX86=-1,0,(IF(CX86&gt;CX$4,0,IF(CX86&lt;CX$3,1,((CX$4-CX86)/CX$5))))))*100</f>
        <v>18.520710059171606</v>
      </c>
      <c r="CZ86" s="73">
        <v>777.77777777777897</v>
      </c>
      <c r="DA86" s="68">
        <f>(IF(CZ86=-1,0,(IF(CZ86&gt;CZ$4,0,IF(CZ86&lt;CZ$3,1,((CZ$4-CZ86)/CZ$5))))))*100</f>
        <v>26.624737945492548</v>
      </c>
      <c r="DB86" s="73">
        <v>128.4</v>
      </c>
      <c r="DC86" s="68">
        <f>(IF(DB86=-1,0,(IF(DB86&gt;DB$4,0,IF(DB86&lt;DB$3,1,((DB$4-DB86)/DB$5))))))*100</f>
        <v>67.900000000000006</v>
      </c>
      <c r="DD86" s="73">
        <v>78.857142857142904</v>
      </c>
      <c r="DE86" s="68">
        <f>(IF(DD86=-1,0,(IF(DD86&gt;DD$4,0,IF(DD86&lt;DD$3,1,((DD$4-DD86)/DD$5))))))*100</f>
        <v>72.094214029697895</v>
      </c>
      <c r="DF86" s="73">
        <v>156</v>
      </c>
      <c r="DG86" s="68">
        <f>(IF(DF86=-1,0,(IF(DF86&gt;DF$4,0,IF(DF86&lt;DF$3,1,((DF$4-DF86)/DF$5))))))*100</f>
        <v>35.146443514644346</v>
      </c>
      <c r="DH86" s="73">
        <v>808.57142857142901</v>
      </c>
      <c r="DI86" s="68">
        <f>(IF(DH86=-1,0,(IF(DH86&gt;DH$4,0,IF(DH86&lt;DH$3,1,((DH$4-DH86)/DH$5))))))*100</f>
        <v>32.619047619047578</v>
      </c>
      <c r="DJ86" s="73">
        <v>180</v>
      </c>
      <c r="DK86" s="66">
        <f>(IF(DJ86=-1,0,(IF(DJ86&gt;DJ$4,0,IF(DJ86&lt;DJ$3,1,((DJ$4-DJ86)/DJ$5))))))*100</f>
        <v>74.285714285714292</v>
      </c>
      <c r="DL86" s="78">
        <f>AVERAGE(CW86,CY86,DA86,DC86,DE86,DG86,DI86,DK86)</f>
        <v>47.817097425431726</v>
      </c>
      <c r="DM86" s="78">
        <f>+DL86</f>
        <v>47.817097425431726</v>
      </c>
      <c r="DN86" s="115">
        <f>ROUND(DL86,1)</f>
        <v>47.8</v>
      </c>
      <c r="DO86" s="69">
        <f>RANK(DM86,DM$13:DM$224)</f>
        <v>167</v>
      </c>
      <c r="DP86" s="67">
        <v>311</v>
      </c>
      <c r="DQ86" s="66">
        <f>(IF(DP86=-1,0,(IF(DP86&gt;DP$4,0,IF(DP86&lt;DP$3,1,((DP$4-DP86)/DP$5))))))*100</f>
        <v>84.344262295081961</v>
      </c>
      <c r="DR86" s="67">
        <v>45</v>
      </c>
      <c r="DS86" s="66">
        <f>(IF(DR86=-1,0,(IF(DR86&gt;DR$4,0,IF(DR86&lt;DR$3,1,((DR$4-DR86)/DR$5))))))*100</f>
        <v>49.493813273340834</v>
      </c>
      <c r="DT86" s="67">
        <v>5</v>
      </c>
      <c r="DU86" s="66">
        <f>DT86/18*100</f>
        <v>27.777777777777779</v>
      </c>
      <c r="DV86" s="78">
        <f>AVERAGE(DU86,DQ86,DS86)</f>
        <v>53.871951115400186</v>
      </c>
      <c r="DW86" s="78">
        <f>+DV86</f>
        <v>53.871951115400186</v>
      </c>
      <c r="DX86" s="115">
        <f>ROUND(DV86,1)</f>
        <v>53.9</v>
      </c>
      <c r="DY86" s="69">
        <f>RANK(DW86,DW$13:DW$224)</f>
        <v>118</v>
      </c>
      <c r="DZ86" s="67">
        <v>19.449432358204501</v>
      </c>
      <c r="EA86" s="68">
        <f>(IF(DZ86=-1,0,(IF(DZ86&lt;DZ$4,0,IF(DZ86&gt;DZ$3,1,((-DZ$4+DZ86)/DZ$5))))))*100</f>
        <v>20.935879825839073</v>
      </c>
      <c r="EB86" s="67">
        <v>9</v>
      </c>
      <c r="EC86" s="66">
        <f>(IF(EB86=-1,0,(IF(EB86&lt;EB$4,0,IF(EB86&gt;EB$3,1,((-EB$4+EB86)/EB$5))))))*100</f>
        <v>56.25</v>
      </c>
      <c r="ED86" s="68">
        <f>AVERAGE(EA86,EC86)</f>
        <v>38.592939912919533</v>
      </c>
      <c r="EE86" s="78">
        <f>+ED86</f>
        <v>38.592939912919533</v>
      </c>
      <c r="EF86" s="115">
        <f>ROUND(ED86,1)</f>
        <v>38.6</v>
      </c>
      <c r="EG86" s="69">
        <f>RANK(EE86,EE$13:EE$224)</f>
        <v>118</v>
      </c>
      <c r="EH86" s="81"/>
      <c r="EI86" s="81"/>
      <c r="EJ86" s="81"/>
      <c r="EK86" s="83">
        <f>RANK(EN86,EN$13:EN$224)</f>
        <v>156</v>
      </c>
      <c r="EL86" s="134">
        <f>ROUND(EM86,1)</f>
        <v>49.4</v>
      </c>
      <c r="EM86" s="158">
        <f>AVERAGE(Q86,AC86,BA86,BH86,BY86,CR86,DL86,DV86,ED86,AO86)</f>
        <v>49.429222464321512</v>
      </c>
      <c r="EN86" s="139">
        <f>AVERAGE(Q86,AC86,BA86,BH86,BY86,CR86,DL86,DV86,ED86,AO86)</f>
        <v>49.429222464321512</v>
      </c>
      <c r="EO86" s="84"/>
      <c r="EP86" s="85"/>
      <c r="EQ86" s="46"/>
    </row>
    <row r="87" spans="1:149" ht="14.45" customHeight="1" x14ac:dyDescent="0.25">
      <c r="A87" s="64" t="s">
        <v>94</v>
      </c>
      <c r="B87" s="156" t="str">
        <f>INDEX('Economy Names'!$A$2:$H$213,'Economy Names'!L76,'Economy Names'!$K$1)</f>
        <v>Guinea-Bissau</v>
      </c>
      <c r="C87" s="65">
        <v>8</v>
      </c>
      <c r="D87" s="66">
        <f>(IF(C87=-1,0,(IF(C87&gt;C$4,0,IF(C87&lt;C$3,1,((C$4-C87)/C$5))))))*100</f>
        <v>58.82352941176471</v>
      </c>
      <c r="E87" s="65">
        <v>8</v>
      </c>
      <c r="F87" s="66">
        <f>(IF(E87=-1,0,(IF(E87&gt;E$4,0,IF(E87&lt;E$3,1,((E$4-E87)/E$5))))))*100</f>
        <v>92.462311557788951</v>
      </c>
      <c r="G87" s="67">
        <v>88.8446503351215</v>
      </c>
      <c r="H87" s="66">
        <f>(IF(G87=-1,0,(IF(G87&gt;G$4,0,IF(G87&lt;G$3,1,((G$4-G87)/G$5))))))*100</f>
        <v>55.57767483243925</v>
      </c>
      <c r="I87" s="65">
        <v>9</v>
      </c>
      <c r="J87" s="66">
        <f>(IF(I87=-1,0,(IF(I87&gt;I$4,0,IF(I87&lt;I$3,1,((I$4-I87)/I$5))))))*100</f>
        <v>52.941176470588239</v>
      </c>
      <c r="K87" s="65">
        <v>9</v>
      </c>
      <c r="L87" s="66">
        <f>(IF(K87=-1,0,(IF(K87&gt;K$4,0,IF(K87&lt;K$3,1,((K$4-K87)/K$5))))))*100</f>
        <v>91.457286432160799</v>
      </c>
      <c r="M87" s="67">
        <v>88.8446503351215</v>
      </c>
      <c r="N87" s="68">
        <f>(IF(M87=-1,0,(IF(M87&gt;M$4,0,IF(M87&lt;M$3,1,((M$4-M87)/M$5))))))*100</f>
        <v>55.57767483243925</v>
      </c>
      <c r="O87" s="67">
        <v>5.7523001844736799</v>
      </c>
      <c r="P87" s="66">
        <f>(IF(O87=-1,0,(IF(O87&gt;O$4,0,IF(O87&lt;O$3,1,((O$4-O87)/O$5))))))*100</f>
        <v>98.561924953881586</v>
      </c>
      <c r="Q87" s="68">
        <f>25%*P87+12.5%*D87+12.5%*F87+12.5%*H87+12.5%*J87+12.5%*L87+12.5%*N87</f>
        <v>75.495437930618039</v>
      </c>
      <c r="R87" s="78">
        <f>+Q87</f>
        <v>75.495437930618039</v>
      </c>
      <c r="S87" s="115">
        <f>+ROUND(Q87,1)</f>
        <v>75.5</v>
      </c>
      <c r="T87" s="69">
        <f>RANK(R87,R$13:R$224)</f>
        <v>161</v>
      </c>
      <c r="U87" s="70">
        <v>13</v>
      </c>
      <c r="V87" s="66">
        <f>(IF(U87=-1,0,(IF(U87&gt;U$4,0,IF(U87&lt;U$3,1,((U$4-U87)/U$5))))))*100</f>
        <v>68</v>
      </c>
      <c r="W87" s="70">
        <v>143</v>
      </c>
      <c r="X87" s="66">
        <f>(IF(W87=-1,0,(IF(W87&gt;W$4,0,IF(W87&lt;W$3,1,((W$4-W87)/W$5))))))*100</f>
        <v>66.282420749279538</v>
      </c>
      <c r="Y87" s="71">
        <v>23.7481071659751</v>
      </c>
      <c r="Z87" s="68">
        <f>(IF(Y87=-1,0,(IF(Y87&gt;Y$4,0,IF(Y87&lt;Y$3,1,((Y$4-Y87)/Y$5))))))*100</f>
        <v>0</v>
      </c>
      <c r="AA87" s="70">
        <v>7</v>
      </c>
      <c r="AB87" s="66">
        <f>IF(AA87="No Practice", 0, AA87/15*100)</f>
        <v>46.666666666666664</v>
      </c>
      <c r="AC87" s="68">
        <f>AVERAGE(V87,X87,Z87,AB87)</f>
        <v>45.237271853986549</v>
      </c>
      <c r="AD87" s="68">
        <f>+AC87</f>
        <v>45.237271853986549</v>
      </c>
      <c r="AE87" s="115">
        <f>+ROUND(AC87,1)</f>
        <v>45.2</v>
      </c>
      <c r="AF87" s="72">
        <f>RANK(AD87,AD$13:AD$224)</f>
        <v>177</v>
      </c>
      <c r="AG87" s="70">
        <v>7</v>
      </c>
      <c r="AH87" s="66">
        <f>(IF(AG87=-1,0,(IF(AG87&gt;AG$4,0,IF(AG87&lt;AG$3,1,((AG$4-AG87)/AG$5))))))*100</f>
        <v>33.333333333333329</v>
      </c>
      <c r="AI87" s="70">
        <v>257</v>
      </c>
      <c r="AJ87" s="66">
        <f>(IF(AI87=-1,0,(IF(AI87&gt;AI$4,0,IF(AI87&lt;AI$3,1,((AI$4-AI87)/AI$5))))))*100</f>
        <v>0</v>
      </c>
      <c r="AK87" s="71">
        <v>1177.6582330511201</v>
      </c>
      <c r="AL87" s="66">
        <f>(IF(AK87=-1,0,(IF(AK87&gt;AK$4,0,IF(AK87&lt;AK$3,1,((AK$4-AK87)/AK$5))))))*100</f>
        <v>85.461009468504685</v>
      </c>
      <c r="AM87" s="70">
        <v>0</v>
      </c>
      <c r="AN87" s="66">
        <f>+IF(AM87="No Practice",0,AM87/8)*100</f>
        <v>0</v>
      </c>
      <c r="AO87" s="74">
        <f>AVERAGE(AH87,AJ87,AL87,AN87)</f>
        <v>29.698585700459503</v>
      </c>
      <c r="AP87" s="68">
        <f>+AO87</f>
        <v>29.698585700459503</v>
      </c>
      <c r="AQ87" s="115">
        <f>+ROUND(AO87,1)</f>
        <v>29.7</v>
      </c>
      <c r="AR87" s="69">
        <f>RANK(AP87,AP$13:AP$224)</f>
        <v>182</v>
      </c>
      <c r="AS87" s="75">
        <v>5</v>
      </c>
      <c r="AT87" s="66">
        <f>(IF(AS87=-1,0,(IF(AS87&gt;AS$4,0,IF(AS87&lt;AS$3,1,((AS$4-AS87)/AS$5))))))*100</f>
        <v>66.666666666666657</v>
      </c>
      <c r="AU87" s="75">
        <v>48</v>
      </c>
      <c r="AV87" s="66">
        <f>(IF(AU87=-1,0,(IF(AU87&gt;AU$4,0,IF(AU87&lt;AU$3,1,((AU$4-AU87)/AU$5))))))*100</f>
        <v>77.511961722488039</v>
      </c>
      <c r="AW87" s="75">
        <v>5.41120303502362</v>
      </c>
      <c r="AX87" s="68">
        <f>(IF(AW87=-1,0,(IF(AW87&gt;AW$4,0,IF(AW87&lt;AW$3,1,((AW$4-AW87)/AW$5))))))*100</f>
        <v>63.925313099842526</v>
      </c>
      <c r="AY87" s="75">
        <v>3</v>
      </c>
      <c r="AZ87" s="66">
        <f>+IF(AY87="No Practice",0,AY87/30)*100</f>
        <v>10</v>
      </c>
      <c r="BA87" s="76">
        <f>AVERAGE(AT87,AV87,AX87,AZ87)</f>
        <v>54.525985372249309</v>
      </c>
      <c r="BB87" s="68">
        <f>+BA87</f>
        <v>54.525985372249309</v>
      </c>
      <c r="BC87" s="115">
        <f>+ROUND(BA87,1)</f>
        <v>54.5</v>
      </c>
      <c r="BD87" s="69">
        <f>RANK(BB87,BB$13:BB$224)</f>
        <v>132</v>
      </c>
      <c r="BE87" s="73">
        <v>0</v>
      </c>
      <c r="BF87" s="73">
        <v>6</v>
      </c>
      <c r="BG87" s="77">
        <f>+SUM(BE87,BF87)</f>
        <v>6</v>
      </c>
      <c r="BH87" s="76">
        <f>(IF(BG87=-1,0,(IF(BG87&lt;BG$4,0,IF(BG87&gt;BG$3,1,((-BG$4+BG87)/BG$5))))))*100</f>
        <v>30</v>
      </c>
      <c r="BI87" s="119">
        <f>+BH87</f>
        <v>30</v>
      </c>
      <c r="BJ87" s="115">
        <f>ROUND(BH87,1)</f>
        <v>30</v>
      </c>
      <c r="BK87" s="69">
        <f>RANK(BI87,BI$13:BI$224)</f>
        <v>152</v>
      </c>
      <c r="BL87" s="73">
        <v>7</v>
      </c>
      <c r="BM87" s="68">
        <f>(IF(BL87=-1,0,(IF(BL87&lt;BL$4,0,IF(BL87&gt;BL$3,1,((-BL$4+BL87)/BL$5))))))*100</f>
        <v>70</v>
      </c>
      <c r="BN87" s="73">
        <v>1</v>
      </c>
      <c r="BO87" s="68">
        <f>(IF(BN87=-1,0,(IF(BN87&lt;BN$4,0,IF(BN87&gt;BN$3,1,((-BN$4+BN87)/BN$5))))))*100</f>
        <v>10</v>
      </c>
      <c r="BP87" s="73">
        <v>6</v>
      </c>
      <c r="BQ87" s="68">
        <f>(IF(BP87=-1,0,(IF(BP87&lt;BP$4,0,IF(BP87&gt;BP$3,1,((-BP$4+BP87)/BP$5))))))*100</f>
        <v>60</v>
      </c>
      <c r="BR87" s="73">
        <v>4</v>
      </c>
      <c r="BS87" s="78">
        <f>(IF(BR87=-1,0,(IF(BR87&lt;BR$4,0,IF(BR87&gt;BR$3,1,((-BR$4+BR87)/BR$5))))))*100</f>
        <v>66.666666666666657</v>
      </c>
      <c r="BT87" s="73">
        <v>2</v>
      </c>
      <c r="BU87" s="68">
        <f>(IF(BT87=-1,0,(IF(BT87&lt;BT$4,0,IF(BT87&gt;BT$3,1,((-BT$4+BT87)/BT$5))))))*100</f>
        <v>28.571428571428569</v>
      </c>
      <c r="BV87" s="73">
        <v>2</v>
      </c>
      <c r="BW87" s="66">
        <f>(IF(BV87=-1,0,(IF(BV87&lt;BV$4,0,IF(BV87&gt;BV$3,1,((-BV$4+BV87)/BV$5))))))*100</f>
        <v>28.571428571428569</v>
      </c>
      <c r="BX87" s="77">
        <f>+SUM(BN87,BL87,BP87,BR87,BT87,BV87)</f>
        <v>22</v>
      </c>
      <c r="BY87" s="80">
        <f>(IF(BX87=-1,0,(IF(BX87&lt;BX$4,0,IF(BX87&gt;BX$3,1,((-BX$4+BX87)/BX$5))))))*100</f>
        <v>44</v>
      </c>
      <c r="BZ87" s="78">
        <f>+BY87</f>
        <v>44</v>
      </c>
      <c r="CA87" s="115">
        <f>+ROUND(BY87,1)</f>
        <v>44</v>
      </c>
      <c r="CB87" s="72">
        <f>RANK(BZ87,BZ$13:BZ$224)</f>
        <v>114</v>
      </c>
      <c r="CC87" s="73">
        <v>46</v>
      </c>
      <c r="CD87" s="68">
        <f>(IF(CC87=-1,0,(IF(CC87&gt;CC$4,0,IF(CC87&lt;CC$3,1,((CC$4-CC87)/CC$5))))))*100</f>
        <v>28.333333333333332</v>
      </c>
      <c r="CE87" s="73">
        <v>218</v>
      </c>
      <c r="CF87" s="66">
        <f>(IF(CE87=-1,0,(IF(CE87&gt;CE$4,0,IF(CE87&lt;CE$3,1,((CE$4-CE87)/CE$5))))))*100</f>
        <v>73.879443585780521</v>
      </c>
      <c r="CG87" s="73">
        <v>45.480509538319502</v>
      </c>
      <c r="CH87" s="66">
        <f>(IF(CG87=-1,0,(IF(CG87&gt;CG$4,0,IF(CG87&lt;CG$3,1,((CG$4-CG87)/CG$5)^$CH$3)))))*100</f>
        <v>72.17745687433721</v>
      </c>
      <c r="CI87" s="73" t="s">
        <v>1975</v>
      </c>
      <c r="CJ87" s="78">
        <f>IF(CI87="NO VAT","No VAT",(IF(CI87="NO REFUND",0,(IF(CI87&gt;CI$5,0,IF(CI87&lt;CI$3,1,((CI$5-CI87)/CI$5))))))*100)</f>
        <v>0</v>
      </c>
      <c r="CK87" s="73" t="s">
        <v>1975</v>
      </c>
      <c r="CL87" s="68">
        <f>IF(CK87="NO VAT","No VAT",(IF(CK87="NO REFUND",0,(IF(CK87&gt;CK$4,0,IF(CK87&lt;CK$3,1,((CK$4-CK87)/CK$5))))))*100)</f>
        <v>0</v>
      </c>
      <c r="CM87" s="73">
        <v>6.5</v>
      </c>
      <c r="CN87" s="68">
        <f>IF(CM87="NO CIT","No CIT",IF(CM87&gt;CM$4,0,IF(CM87&lt;CM$3,1,((CM$4-CM87)/CM$5)))*100)</f>
        <v>90.825688073394488</v>
      </c>
      <c r="CO87" s="73">
        <v>1.8571428571428601</v>
      </c>
      <c r="CP87" s="66">
        <f>IF(CO87="NO CIT","No CIT",IF(CO87&gt;CO$4,0,IF(CO87&lt;CO$3,1,((CO$5-CO87)/CO$5)))*100)</f>
        <v>94.196428571428555</v>
      </c>
      <c r="CQ87" s="157">
        <f>IF(OR(ISNUMBER(CJ87),ISNUMBER(CL87),ISNUMBER(CN87),ISNUMBER(CP87)),AVERAGE(CJ87,CL87,CN87,CP87),"")</f>
        <v>46.255529161205757</v>
      </c>
      <c r="CR87" s="128">
        <f>AVERAGE(CD87,CF87,CH87,CQ87)</f>
        <v>55.161440738664197</v>
      </c>
      <c r="CS87" s="78">
        <f>+CR87</f>
        <v>55.161440738664197</v>
      </c>
      <c r="CT87" s="115">
        <f>ROUND(CR87,1)</f>
        <v>55.2</v>
      </c>
      <c r="CU87" s="69">
        <f>RANK(CS87,CS$13:CS$224)</f>
        <v>155</v>
      </c>
      <c r="CV87" s="73">
        <v>118</v>
      </c>
      <c r="CW87" s="68">
        <f>(IF(CV87=-1,0,(IF(CV87&gt;CV$4,0,IF(CV87&lt;CV$3,1,((CV$4-CV87)/CV$5))))))*100</f>
        <v>26.415094339622641</v>
      </c>
      <c r="CX87" s="73">
        <v>60</v>
      </c>
      <c r="CY87" s="68">
        <f>(IF(CX87=-1,0,(IF(CX87&gt;CX$4,0,IF(CX87&lt;CX$3,1,((CX$4-CX87)/CX$5))))))*100</f>
        <v>65.088757396449708</v>
      </c>
      <c r="CZ87" s="73">
        <v>585</v>
      </c>
      <c r="DA87" s="68">
        <f>(IF(CZ87=-1,0,(IF(CZ87&gt;CZ$4,0,IF(CZ87&lt;CZ$3,1,((CZ$4-CZ87)/CZ$5))))))*100</f>
        <v>44.811320754716981</v>
      </c>
      <c r="DB87" s="73">
        <v>160</v>
      </c>
      <c r="DC87" s="68">
        <f>(IF(DB87=-1,0,(IF(DB87&gt;DB$4,0,IF(DB87&lt;DB$3,1,((DB$4-DB87)/DB$5))))))*100</f>
        <v>60</v>
      </c>
      <c r="DD87" s="73">
        <v>84</v>
      </c>
      <c r="DE87" s="68">
        <f>(IF(DD87=-1,0,(IF(DD87&gt;DD$4,0,IF(DD87&lt;DD$3,1,((DD$4-DD87)/DD$5))))))*100</f>
        <v>70.25089605734766</v>
      </c>
      <c r="DF87" s="73">
        <v>36</v>
      </c>
      <c r="DG87" s="68">
        <f>(IF(DF87=-1,0,(IF(DF87&gt;DF$4,0,IF(DF87&lt;DF$3,1,((DF$4-DF87)/DF$5))))))*100</f>
        <v>85.355648535564853</v>
      </c>
      <c r="DH87" s="73">
        <v>550</v>
      </c>
      <c r="DI87" s="68">
        <f>(IF(DH87=-1,0,(IF(DH87&gt;DH$4,0,IF(DH87&lt;DH$3,1,((DH$4-DH87)/DH$5))))))*100</f>
        <v>54.166666666666664</v>
      </c>
      <c r="DJ87" s="73">
        <v>205</v>
      </c>
      <c r="DK87" s="66">
        <f>(IF(DJ87=-1,0,(IF(DJ87&gt;DJ$4,0,IF(DJ87&lt;DJ$3,1,((DJ$4-DJ87)/DJ$5))))))*100</f>
        <v>70.714285714285722</v>
      </c>
      <c r="DL87" s="78">
        <f>AVERAGE(CW87,CY87,DA87,DC87,DE87,DG87,DI87,DK87)</f>
        <v>59.600333683081779</v>
      </c>
      <c r="DM87" s="78">
        <f>+DL87</f>
        <v>59.600333683081779</v>
      </c>
      <c r="DN87" s="115">
        <f>ROUND(DL87,1)</f>
        <v>59.6</v>
      </c>
      <c r="DO87" s="69">
        <f>RANK(DM87,DM$13:DM$224)</f>
        <v>146</v>
      </c>
      <c r="DP87" s="67">
        <v>1785</v>
      </c>
      <c r="DQ87" s="66">
        <f>(IF(DP87=-1,0,(IF(DP87&gt;DP$4,0,IF(DP87&lt;DP$3,1,((DP$4-DP87)/DP$5))))))*100</f>
        <v>0</v>
      </c>
      <c r="DR87" s="67">
        <v>28</v>
      </c>
      <c r="DS87" s="66">
        <f>(IF(DR87=-1,0,(IF(DR87&gt;DR$4,0,IF(DR87&lt;DR$3,1,((DR$4-DR87)/DR$5))))))*100</f>
        <v>68.61642294713161</v>
      </c>
      <c r="DT87" s="67">
        <v>8.5</v>
      </c>
      <c r="DU87" s="66">
        <f>DT87/18*100</f>
        <v>47.222222222222221</v>
      </c>
      <c r="DV87" s="78">
        <f>AVERAGE(DU87,DQ87,DS87)</f>
        <v>38.612881723117944</v>
      </c>
      <c r="DW87" s="78">
        <f>+DV87</f>
        <v>38.612881723117944</v>
      </c>
      <c r="DX87" s="115">
        <f>ROUND(DV87,1)</f>
        <v>38.6</v>
      </c>
      <c r="DY87" s="69">
        <f>RANK(DW87,DW$13:DW$224)</f>
        <v>171</v>
      </c>
      <c r="DZ87" s="67">
        <v>0</v>
      </c>
      <c r="EA87" s="68">
        <f>(IF(DZ87=-1,0,(IF(DZ87&lt;DZ$4,0,IF(DZ87&gt;DZ$3,1,((-DZ$4+DZ87)/DZ$5))))))*100</f>
        <v>0</v>
      </c>
      <c r="EB87" s="67">
        <v>0</v>
      </c>
      <c r="EC87" s="66">
        <f>(IF(EB87=-1,0,(IF(EB87&lt;EB$4,0,IF(EB87&gt;EB$3,1,((-EB$4+EB87)/EB$5))))))*100</f>
        <v>0</v>
      </c>
      <c r="ED87" s="68">
        <f>AVERAGE(EA87,EC87)</f>
        <v>0</v>
      </c>
      <c r="EE87" s="78">
        <f>+ED87</f>
        <v>0</v>
      </c>
      <c r="EF87" s="115">
        <f>ROUND(ED87,1)</f>
        <v>0</v>
      </c>
      <c r="EG87" s="69">
        <f>RANK(EE87,EE$13:EE$224)</f>
        <v>168</v>
      </c>
      <c r="EH87" s="81"/>
      <c r="EI87" s="81"/>
      <c r="EJ87" s="81"/>
      <c r="EK87" s="83">
        <f>RANK(EN87,EN$13:EN$224)</f>
        <v>174</v>
      </c>
      <c r="EL87" s="134">
        <f>ROUND(EM87,1)</f>
        <v>43.2</v>
      </c>
      <c r="EM87" s="158">
        <f>AVERAGE(Q87,AC87,BA87,BH87,BY87,CR87,DL87,DV87,ED87,AO87)</f>
        <v>43.233193700217733</v>
      </c>
      <c r="EN87" s="139">
        <f>AVERAGE(Q87,AC87,BA87,BH87,BY87,CR87,DL87,DV87,ED87,AO87)</f>
        <v>43.233193700217733</v>
      </c>
      <c r="EO87" s="84"/>
      <c r="EP87" s="85"/>
      <c r="EQ87" s="46"/>
    </row>
    <row r="88" spans="1:149" ht="14.45" customHeight="1" x14ac:dyDescent="0.25">
      <c r="A88" s="64" t="s">
        <v>95</v>
      </c>
      <c r="B88" s="156" t="str">
        <f>INDEX('Economy Names'!$A$2:$H$213,'Economy Names'!L77,'Economy Names'!$K$1)</f>
        <v>Guyana</v>
      </c>
      <c r="C88" s="65">
        <v>7</v>
      </c>
      <c r="D88" s="66">
        <f>(IF(C88=-1,0,(IF(C88&gt;C$4,0,IF(C88&lt;C$3,1,((C$4-C88)/C$5))))))*100</f>
        <v>64.705882352941174</v>
      </c>
      <c r="E88" s="65">
        <v>18</v>
      </c>
      <c r="F88" s="66">
        <f>(IF(E88=-1,0,(IF(E88&gt;E$4,0,IF(E88&lt;E$3,1,((E$4-E88)/E$5))))))*100</f>
        <v>82.412060301507537</v>
      </c>
      <c r="G88" s="67">
        <v>9.4304826194468507</v>
      </c>
      <c r="H88" s="66">
        <f>(IF(G88=-1,0,(IF(G88&gt;G$4,0,IF(G88&lt;G$3,1,((G$4-G88)/G$5))))))*100</f>
        <v>95.284758690276576</v>
      </c>
      <c r="I88" s="65">
        <v>7</v>
      </c>
      <c r="J88" s="66">
        <f>(IF(I88=-1,0,(IF(I88&gt;I$4,0,IF(I88&lt;I$3,1,((I$4-I88)/I$5))))))*100</f>
        <v>64.705882352941174</v>
      </c>
      <c r="K88" s="65">
        <v>18</v>
      </c>
      <c r="L88" s="66">
        <f>(IF(K88=-1,0,(IF(K88&gt;K$4,0,IF(K88&lt;K$3,1,((K$4-K88)/K$5))))))*100</f>
        <v>82.412060301507537</v>
      </c>
      <c r="M88" s="67">
        <v>9.4304826194468507</v>
      </c>
      <c r="N88" s="68">
        <f>(IF(M88=-1,0,(IF(M88&gt;M$4,0,IF(M88&lt;M$3,1,((M$4-M88)/M$5))))))*100</f>
        <v>95.284758690276576</v>
      </c>
      <c r="O88" s="67">
        <v>0</v>
      </c>
      <c r="P88" s="66">
        <f>(IF(O88=-1,0,(IF(O88&gt;O$4,0,IF(O88&lt;O$3,1,((O$4-O88)/O$5))))))*100</f>
        <v>100</v>
      </c>
      <c r="Q88" s="68">
        <f>25%*P88+12.5%*D88+12.5%*F88+12.5%*H88+12.5%*J88+12.5%*L88+12.5%*N88</f>
        <v>85.600675336181325</v>
      </c>
      <c r="R88" s="78">
        <f>+Q88</f>
        <v>85.600675336181325</v>
      </c>
      <c r="S88" s="115">
        <f>+ROUND(Q88,1)</f>
        <v>85.6</v>
      </c>
      <c r="T88" s="69">
        <f>RANK(R88,R$13:R$224)</f>
        <v>111</v>
      </c>
      <c r="U88" s="70">
        <v>18</v>
      </c>
      <c r="V88" s="66">
        <f>(IF(U88=-1,0,(IF(U88&gt;U$4,0,IF(U88&lt;U$3,1,((U$4-U88)/U$5))))))*100</f>
        <v>48</v>
      </c>
      <c r="W88" s="70">
        <v>208</v>
      </c>
      <c r="X88" s="66">
        <f>(IF(W88=-1,0,(IF(W88&gt;W$4,0,IF(W88&lt;W$3,1,((W$4-W88)/W$5))))))*100</f>
        <v>47.550432276657062</v>
      </c>
      <c r="Y88" s="71">
        <v>2.4268892536772402</v>
      </c>
      <c r="Z88" s="68">
        <f>(IF(Y88=-1,0,(IF(Y88&gt;Y$4,0,IF(Y88&lt;Y$3,1,((Y$4-Y88)/Y$5))))))*100</f>
        <v>87.865553731613815</v>
      </c>
      <c r="AA88" s="70">
        <v>4</v>
      </c>
      <c r="AB88" s="66">
        <f>IF(AA88="No Practice", 0, AA88/15*100)</f>
        <v>26.666666666666668</v>
      </c>
      <c r="AC88" s="68">
        <f>AVERAGE(V88,X88,Z88,AB88)</f>
        <v>52.52066316873438</v>
      </c>
      <c r="AD88" s="68">
        <f>+AC88</f>
        <v>52.52066316873438</v>
      </c>
      <c r="AE88" s="115">
        <f>+ROUND(AC88,1)</f>
        <v>52.5</v>
      </c>
      <c r="AF88" s="72">
        <f>RANK(AD88,AD$13:AD$224)</f>
        <v>167</v>
      </c>
      <c r="AG88" s="70">
        <v>8</v>
      </c>
      <c r="AH88" s="66">
        <f>(IF(AG88=-1,0,(IF(AG88&gt;AG$4,0,IF(AG88&lt;AG$3,1,((AG$4-AG88)/AG$5))))))*100</f>
        <v>16.666666666666664</v>
      </c>
      <c r="AI88" s="70">
        <v>82</v>
      </c>
      <c r="AJ88" s="66">
        <f>(IF(AI88=-1,0,(IF(AI88&gt;AI$4,0,IF(AI88&lt;AI$3,1,((AI$4-AI88)/AI$5))))))*100</f>
        <v>72.173913043478265</v>
      </c>
      <c r="AK88" s="71">
        <v>423.80744223373102</v>
      </c>
      <c r="AL88" s="66">
        <f>(IF(AK88=-1,0,(IF(AK88&gt;AK$4,0,IF(AK88&lt;AK$3,1,((AK$4-AK88)/AK$5))))))*100</f>
        <v>94.767809355139121</v>
      </c>
      <c r="AM88" s="70">
        <v>0</v>
      </c>
      <c r="AN88" s="66">
        <f>+IF(AM88="No Practice",0,AM88/8)*100</f>
        <v>0</v>
      </c>
      <c r="AO88" s="74">
        <f>AVERAGE(AH88,AJ88,AL88,AN88)</f>
        <v>45.902097266321015</v>
      </c>
      <c r="AP88" s="68">
        <f>+AO88</f>
        <v>45.902097266321015</v>
      </c>
      <c r="AQ88" s="115">
        <f>+ROUND(AO88,1)</f>
        <v>45.9</v>
      </c>
      <c r="AR88" s="69">
        <f>RANK(AP88,AP$13:AP$224)</f>
        <v>170</v>
      </c>
      <c r="AS88" s="75">
        <v>7</v>
      </c>
      <c r="AT88" s="66">
        <f>(IF(AS88=-1,0,(IF(AS88&gt;AS$4,0,IF(AS88&lt;AS$3,1,((AS$4-AS88)/AS$5))))))*100</f>
        <v>50</v>
      </c>
      <c r="AU88" s="75">
        <v>46</v>
      </c>
      <c r="AV88" s="66">
        <f>(IF(AU88=-1,0,(IF(AU88&gt;AU$4,0,IF(AU88&lt;AU$3,1,((AU$4-AU88)/AU$5))))))*100</f>
        <v>78.4688995215311</v>
      </c>
      <c r="AW88" s="75">
        <v>4.6031098046560404</v>
      </c>
      <c r="AX88" s="68">
        <f>(IF(AW88=-1,0,(IF(AW88&gt;AW$4,0,IF(AW88&lt;AW$3,1,((AW$4-AW88)/AW$5))))))*100</f>
        <v>69.312601302293075</v>
      </c>
      <c r="AY88" s="75">
        <v>7.5</v>
      </c>
      <c r="AZ88" s="66">
        <f>+IF(AY88="No Practice",0,AY88/30)*100</f>
        <v>25</v>
      </c>
      <c r="BA88" s="76">
        <f>AVERAGE(AT88,AV88,AX88,AZ88)</f>
        <v>55.695375205956047</v>
      </c>
      <c r="BB88" s="68">
        <f>+BA88</f>
        <v>55.695375205956047</v>
      </c>
      <c r="BC88" s="115">
        <f>+ROUND(BA88,1)</f>
        <v>55.7</v>
      </c>
      <c r="BD88" s="69">
        <f>RANK(BB88,BB$13:BB$224)</f>
        <v>128</v>
      </c>
      <c r="BE88" s="73">
        <v>8</v>
      </c>
      <c r="BF88" s="73">
        <v>3</v>
      </c>
      <c r="BG88" s="77">
        <f>+SUM(BE88,BF88)</f>
        <v>11</v>
      </c>
      <c r="BH88" s="76">
        <f>(IF(BG88=-1,0,(IF(BG88&lt;BG$4,0,IF(BG88&gt;BG$3,1,((-BG$4+BG88)/BG$5))))))*100</f>
        <v>55.000000000000007</v>
      </c>
      <c r="BI88" s="119">
        <f>+BH88</f>
        <v>55.000000000000007</v>
      </c>
      <c r="BJ88" s="115">
        <f>ROUND(BH88,1)</f>
        <v>55</v>
      </c>
      <c r="BK88" s="69">
        <f>RANK(BI88,BI$13:BI$224)</f>
        <v>94</v>
      </c>
      <c r="BL88" s="73">
        <v>5</v>
      </c>
      <c r="BM88" s="68">
        <f>(IF(BL88=-1,0,(IF(BL88&lt;BL$4,0,IF(BL88&gt;BL$3,1,((-BL$4+BL88)/BL$5))))))*100</f>
        <v>50</v>
      </c>
      <c r="BN88" s="73">
        <v>5</v>
      </c>
      <c r="BO88" s="68">
        <f>(IF(BN88=-1,0,(IF(BN88&lt;BN$4,0,IF(BN88&gt;BN$3,1,((-BN$4+BN88)/BN$5))))))*100</f>
        <v>50</v>
      </c>
      <c r="BP88" s="73">
        <v>8</v>
      </c>
      <c r="BQ88" s="68">
        <f>(IF(BP88=-1,0,(IF(BP88&lt;BP$4,0,IF(BP88&gt;BP$3,1,((-BP$4+BP88)/BP$5))))))*100</f>
        <v>80</v>
      </c>
      <c r="BR88" s="73">
        <v>4</v>
      </c>
      <c r="BS88" s="78">
        <f>(IF(BR88=-1,0,(IF(BR88&lt;BR$4,0,IF(BR88&gt;BR$3,1,((-BR$4+BR88)/BR$5))))))*100</f>
        <v>66.666666666666657</v>
      </c>
      <c r="BT88" s="73">
        <v>2</v>
      </c>
      <c r="BU88" s="68">
        <f>(IF(BT88=-1,0,(IF(BT88&lt;BT$4,0,IF(BT88&gt;BT$3,1,((-BT$4+BT88)/BT$5))))))*100</f>
        <v>28.571428571428569</v>
      </c>
      <c r="BV88" s="73">
        <v>4</v>
      </c>
      <c r="BW88" s="66">
        <f>(IF(BV88=-1,0,(IF(BV88&lt;BV$4,0,IF(BV88&gt;BV$3,1,((-BV$4+BV88)/BV$5))))))*100</f>
        <v>57.142857142857139</v>
      </c>
      <c r="BX88" s="77">
        <f>+SUM(BN88,BL88,BP88,BR88,BT88,BV88)</f>
        <v>28</v>
      </c>
      <c r="BY88" s="80">
        <f>(IF(BX88=-1,0,(IF(BX88&lt;BX$4,0,IF(BX88&gt;BX$3,1,((-BX$4+BX88)/BX$5))))))*100</f>
        <v>56.000000000000007</v>
      </c>
      <c r="BZ88" s="78">
        <f>+BY88</f>
        <v>56.000000000000007</v>
      </c>
      <c r="CA88" s="115">
        <f>+ROUND(BY88,1)</f>
        <v>56</v>
      </c>
      <c r="CB88" s="72">
        <f>RANK(BZ88,BZ$13:BZ$224)</f>
        <v>88</v>
      </c>
      <c r="CC88" s="73">
        <v>35</v>
      </c>
      <c r="CD88" s="68">
        <f>(IF(CC88=-1,0,(IF(CC88&gt;CC$4,0,IF(CC88&lt;CC$3,1,((CC$4-CC88)/CC$5))))))*100</f>
        <v>46.666666666666664</v>
      </c>
      <c r="CE88" s="73">
        <v>256</v>
      </c>
      <c r="CF88" s="66">
        <f>(IF(CE88=-1,0,(IF(CE88&gt;CE$4,0,IF(CE88&lt;CE$3,1,((CE$4-CE88)/CE$5))))))*100</f>
        <v>68.006182380216387</v>
      </c>
      <c r="CG88" s="73">
        <v>30.570804920359599</v>
      </c>
      <c r="CH88" s="66">
        <f>(IF(CG88=-1,0,(IF(CG88&gt;CG$4,0,IF(CG88&lt;CG$3,1,((CG$4-CG88)/CG$5)^$CH$3)))))*100</f>
        <v>93.773484522041102</v>
      </c>
      <c r="CI88" s="73">
        <v>20</v>
      </c>
      <c r="CJ88" s="78">
        <f>IF(CI88="NO VAT","No VAT",(IF(CI88="NO REFUND",0,(IF(CI88&gt;CI$5,0,IF(CI88&lt;CI$3,1,((CI$5-CI88)/CI$5))))))*100)</f>
        <v>60</v>
      </c>
      <c r="CK88" s="73">
        <v>33.880952380952401</v>
      </c>
      <c r="CL88" s="68">
        <f>IF(CK88="NO VAT","No VAT",(IF(CK88="NO REFUND",0,(IF(CK88&gt;CK$4,0,IF(CK88&lt;CK$3,1,((CK$4-CK88)/CK$5))))))*100)</f>
        <v>40.77036219893359</v>
      </c>
      <c r="CM88" s="73">
        <v>30.5</v>
      </c>
      <c r="CN88" s="68">
        <f>IF(CM88="NO CIT","No CIT",IF(CM88&gt;CM$4,0,IF(CM88&lt;CM$3,1,((CM$4-CM88)/CM$5)))*100)</f>
        <v>46.788990825688074</v>
      </c>
      <c r="CO88" s="73">
        <v>9.7857142857142794</v>
      </c>
      <c r="CP88" s="66">
        <f>IF(CO88="NO CIT","No CIT",IF(CO88&gt;CO$4,0,IF(CO88&lt;CO$3,1,((CO$5-CO88)/CO$5)))*100)</f>
        <v>69.41964285714289</v>
      </c>
      <c r="CQ88" s="157">
        <f>IF(OR(ISNUMBER(CJ88),ISNUMBER(CL88),ISNUMBER(CN88),ISNUMBER(CP88)),AVERAGE(CJ88,CL88,CN88,CP88),"")</f>
        <v>54.244748970441137</v>
      </c>
      <c r="CR88" s="128">
        <f>AVERAGE(CD88,CF88,CH88,CQ88)</f>
        <v>65.672770634841328</v>
      </c>
      <c r="CS88" s="78">
        <f>+CR88</f>
        <v>65.672770634841328</v>
      </c>
      <c r="CT88" s="115">
        <f>ROUND(CR88,1)</f>
        <v>65.7</v>
      </c>
      <c r="CU88" s="69">
        <f>RANK(CS88,CS$13:CS$224)</f>
        <v>122</v>
      </c>
      <c r="CV88" s="73">
        <v>72</v>
      </c>
      <c r="CW88" s="68">
        <f>(IF(CV88=-1,0,(IF(CV88&gt;CV$4,0,IF(CV88&lt;CV$3,1,((CV$4-CV88)/CV$5))))))*100</f>
        <v>55.345911949685537</v>
      </c>
      <c r="CX88" s="73">
        <v>200</v>
      </c>
      <c r="CY88" s="68">
        <f>(IF(CX88=-1,0,(IF(CX88&gt;CX$4,0,IF(CX88&lt;CX$3,1,((CX$4-CX88)/CX$5))))))*100</f>
        <v>0</v>
      </c>
      <c r="CZ88" s="73">
        <v>467.777777777778</v>
      </c>
      <c r="DA88" s="68">
        <f>(IF(CZ88=-1,0,(IF(CZ88&gt;CZ$4,0,IF(CZ88&lt;CZ$3,1,((CZ$4-CZ88)/CZ$5))))))*100</f>
        <v>55.870020964360556</v>
      </c>
      <c r="DB88" s="73">
        <v>77.777777777777999</v>
      </c>
      <c r="DC88" s="68">
        <f>(IF(DB88=-1,0,(IF(DB88&gt;DB$4,0,IF(DB88&lt;DB$3,1,((DB$4-DB88)/DB$5))))))*100</f>
        <v>80.5555555555555</v>
      </c>
      <c r="DD88" s="73">
        <v>84</v>
      </c>
      <c r="DE88" s="68">
        <f>(IF(DD88=-1,0,(IF(DD88&gt;DD$4,0,IF(DD88&lt;DD$3,1,((DD$4-DD88)/DD$5))))))*100</f>
        <v>70.25089605734766</v>
      </c>
      <c r="DF88" s="73">
        <v>156</v>
      </c>
      <c r="DG88" s="68">
        <f>(IF(DF88=-1,0,(IF(DF88&gt;DF$4,0,IF(DF88&lt;DF$3,1,((DF$4-DF88)/DF$5))))))*100</f>
        <v>35.146443514644346</v>
      </c>
      <c r="DH88" s="73">
        <v>265</v>
      </c>
      <c r="DI88" s="68">
        <f>(IF(DH88=-1,0,(IF(DH88&gt;DH$4,0,IF(DH88&lt;DH$3,1,((DH$4-DH88)/DH$5))))))*100</f>
        <v>77.916666666666671</v>
      </c>
      <c r="DJ88" s="73">
        <v>62.5</v>
      </c>
      <c r="DK88" s="66">
        <f>(IF(DJ88=-1,0,(IF(DJ88&gt;DJ$4,0,IF(DJ88&lt;DJ$3,1,((DJ$4-DJ88)/DJ$5))))))*100</f>
        <v>91.071428571428569</v>
      </c>
      <c r="DL88" s="78">
        <f>AVERAGE(CW88,CY88,DA88,DC88,DE88,DG88,DI88,DK88)</f>
        <v>58.269615409961112</v>
      </c>
      <c r="DM88" s="78">
        <f>+DL88</f>
        <v>58.269615409961112</v>
      </c>
      <c r="DN88" s="115">
        <f>ROUND(DL88,1)</f>
        <v>58.3</v>
      </c>
      <c r="DO88" s="69">
        <f>RANK(DM88,DM$13:DM$224)</f>
        <v>151</v>
      </c>
      <c r="DP88" s="67">
        <v>581</v>
      </c>
      <c r="DQ88" s="66">
        <f>(IF(DP88=-1,0,(IF(DP88&gt;DP$4,0,IF(DP88&lt;DP$3,1,((DP$4-DP88)/DP$5))))))*100</f>
        <v>62.213114754098363</v>
      </c>
      <c r="DR88" s="67">
        <v>27</v>
      </c>
      <c r="DS88" s="66">
        <f>(IF(DR88=-1,0,(IF(DR88&gt;DR$4,0,IF(DR88&lt;DR$3,1,((DR$4-DR88)/DR$5))))))*100</f>
        <v>69.741282339707539</v>
      </c>
      <c r="DT88" s="67">
        <v>7.5</v>
      </c>
      <c r="DU88" s="66">
        <f>DT88/18*100</f>
        <v>41.666666666666671</v>
      </c>
      <c r="DV88" s="78">
        <f>AVERAGE(DU88,DQ88,DS88)</f>
        <v>57.873687920157522</v>
      </c>
      <c r="DW88" s="78">
        <f>+DV88</f>
        <v>57.873687920157522</v>
      </c>
      <c r="DX88" s="115">
        <f>ROUND(DV88,1)</f>
        <v>57.9</v>
      </c>
      <c r="DY88" s="69">
        <f>RANK(DW88,DW$13:DW$224)</f>
        <v>92</v>
      </c>
      <c r="DZ88" s="67">
        <v>18.3658293003589</v>
      </c>
      <c r="EA88" s="68">
        <f>(IF(DZ88=-1,0,(IF(DZ88&lt;DZ$4,0,IF(DZ88&gt;DZ$3,1,((-DZ$4+DZ88)/DZ$5))))))*100</f>
        <v>19.76946103375554</v>
      </c>
      <c r="EB88" s="67">
        <v>4</v>
      </c>
      <c r="EC88" s="66">
        <f>(IF(EB88=-1,0,(IF(EB88&lt;EB$4,0,IF(EB88&gt;EB$3,1,((-EB$4+EB88)/EB$5))))))*100</f>
        <v>25</v>
      </c>
      <c r="ED88" s="68">
        <f>AVERAGE(EA88,EC88)</f>
        <v>22.38473051687777</v>
      </c>
      <c r="EE88" s="78">
        <f>+ED88</f>
        <v>22.38473051687777</v>
      </c>
      <c r="EF88" s="115">
        <f>ROUND(ED88,1)</f>
        <v>22.4</v>
      </c>
      <c r="EG88" s="69">
        <f>RANK(EE88,EE$13:EE$224)</f>
        <v>163</v>
      </c>
      <c r="EH88" s="81"/>
      <c r="EI88" s="81"/>
      <c r="EJ88" s="81"/>
      <c r="EK88" s="83">
        <f>RANK(EN88,EN$13:EN$224)</f>
        <v>134</v>
      </c>
      <c r="EL88" s="134">
        <f>ROUND(EM88,1)</f>
        <v>55.5</v>
      </c>
      <c r="EM88" s="158">
        <f>AVERAGE(Q88,AC88,BA88,BH88,BY88,CR88,DL88,DV88,ED88,AO88)</f>
        <v>55.491961545903052</v>
      </c>
      <c r="EN88" s="139">
        <f>AVERAGE(Q88,AC88,BA88,BH88,BY88,CR88,DL88,DV88,ED88,AO88)</f>
        <v>55.491961545903052</v>
      </c>
      <c r="EO88" s="84"/>
      <c r="EP88" s="85"/>
      <c r="EQ88" s="46"/>
    </row>
    <row r="89" spans="1:149" ht="14.45" customHeight="1" x14ac:dyDescent="0.25">
      <c r="A89" s="64" t="s">
        <v>96</v>
      </c>
      <c r="B89" s="156" t="str">
        <f>INDEX('Economy Names'!$A$2:$H$213,'Economy Names'!L78,'Economy Names'!$K$1)</f>
        <v>Haiti</v>
      </c>
      <c r="C89" s="65">
        <v>12</v>
      </c>
      <c r="D89" s="66">
        <f>(IF(C89=-1,0,(IF(C89&gt;C$4,0,IF(C89&lt;C$3,1,((C$4-C89)/C$5))))))*100</f>
        <v>35.294117647058826</v>
      </c>
      <c r="E89" s="65">
        <v>97</v>
      </c>
      <c r="F89" s="66">
        <f>(IF(E89=-1,0,(IF(E89&gt;E$4,0,IF(E89&lt;E$3,1,((E$4-E89)/E$5))))))*100</f>
        <v>3.0150753768844218</v>
      </c>
      <c r="G89" s="67">
        <v>179.68472379085</v>
      </c>
      <c r="H89" s="66">
        <f>(IF(G89=-1,0,(IF(G89&gt;G$4,0,IF(G89&lt;G$3,1,((G$4-G89)/G$5))))))*100</f>
        <v>10.157638104575</v>
      </c>
      <c r="I89" s="65">
        <v>12</v>
      </c>
      <c r="J89" s="66">
        <f>(IF(I89=-1,0,(IF(I89&gt;I$4,0,IF(I89&lt;I$3,1,((I$4-I89)/I$5))))))*100</f>
        <v>35.294117647058826</v>
      </c>
      <c r="K89" s="65">
        <v>97</v>
      </c>
      <c r="L89" s="66">
        <f>(IF(K89=-1,0,(IF(K89&gt;K$4,0,IF(K89&lt;K$3,1,((K$4-K89)/K$5))))))*100</f>
        <v>3.0150753768844218</v>
      </c>
      <c r="M89" s="67">
        <v>179.68472379085</v>
      </c>
      <c r="N89" s="68">
        <f>(IF(M89=-1,0,(IF(M89&gt;M$4,0,IF(M89&lt;M$3,1,((M$4-M89)/M$5))))))*100</f>
        <v>10.157638104575</v>
      </c>
      <c r="O89" s="67">
        <v>10.963106898324201</v>
      </c>
      <c r="P89" s="66">
        <f>(IF(O89=-1,0,(IF(O89&gt;O$4,0,IF(O89&lt;O$3,1,((O$4-O89)/O$5))))))*100</f>
        <v>97.259223275418947</v>
      </c>
      <c r="Q89" s="68">
        <f>25%*P89+12.5%*D89+12.5%*F89+12.5%*H89+12.5%*J89+12.5%*L89+12.5%*N89</f>
        <v>36.431513600984303</v>
      </c>
      <c r="R89" s="78">
        <f>+Q89</f>
        <v>36.431513600984303</v>
      </c>
      <c r="S89" s="115">
        <f>+ROUND(Q89,1)</f>
        <v>36.4</v>
      </c>
      <c r="T89" s="69">
        <f>RANK(R89,R$13:R$224)</f>
        <v>189</v>
      </c>
      <c r="U89" s="70">
        <v>14</v>
      </c>
      <c r="V89" s="66">
        <f>(IF(U89=-1,0,(IF(U89&gt;U$4,0,IF(U89&lt;U$3,1,((U$4-U89)/U$5))))))*100</f>
        <v>64</v>
      </c>
      <c r="W89" s="70">
        <v>97</v>
      </c>
      <c r="X89" s="66">
        <f>(IF(W89=-1,0,(IF(W89&gt;W$4,0,IF(W89&lt;W$3,1,((W$4-W89)/W$5))))))*100</f>
        <v>79.538904899135446</v>
      </c>
      <c r="Y89" s="71">
        <v>21.884136079341101</v>
      </c>
      <c r="Z89" s="68">
        <f>(IF(Y89=-1,0,(IF(Y89&gt;Y$4,0,IF(Y89&lt;Y$3,1,((Y$4-Y89)/Y$5))))))*100</f>
        <v>0</v>
      </c>
      <c r="AA89" s="70">
        <v>5</v>
      </c>
      <c r="AB89" s="66">
        <f>IF(AA89="No Practice", 0, AA89/15*100)</f>
        <v>33.333333333333329</v>
      </c>
      <c r="AC89" s="68">
        <f>AVERAGE(V89,X89,Z89,AB89)</f>
        <v>44.21805955811719</v>
      </c>
      <c r="AD89" s="68">
        <f>+AC89</f>
        <v>44.21805955811719</v>
      </c>
      <c r="AE89" s="115">
        <f>+ROUND(AC89,1)</f>
        <v>44.2</v>
      </c>
      <c r="AF89" s="72">
        <f>RANK(AD89,AD$13:AD$224)</f>
        <v>179</v>
      </c>
      <c r="AG89" s="70">
        <v>4</v>
      </c>
      <c r="AH89" s="66">
        <f>(IF(AG89=-1,0,(IF(AG89&gt;AG$4,0,IF(AG89&lt;AG$3,1,((AG$4-AG89)/AG$5))))))*100</f>
        <v>83.333333333333343</v>
      </c>
      <c r="AI89" s="70">
        <v>60</v>
      </c>
      <c r="AJ89" s="66">
        <f>(IF(AI89=-1,0,(IF(AI89&gt;AI$4,0,IF(AI89&lt;AI$3,1,((AI$4-AI89)/AI$5))))))*100</f>
        <v>81.739130434782609</v>
      </c>
      <c r="AK89" s="71">
        <v>2946.68109471555</v>
      </c>
      <c r="AL89" s="66">
        <f>(IF(AK89=-1,0,(IF(AK89&gt;AK$4,0,IF(AK89&lt;AK$3,1,((AK$4-AK89)/AK$5))))))*100</f>
        <v>63.621221052894448</v>
      </c>
      <c r="AM89" s="70">
        <v>0</v>
      </c>
      <c r="AN89" s="66">
        <f>+IF(AM89="No Practice",0,AM89/8)*100</f>
        <v>0</v>
      </c>
      <c r="AO89" s="74">
        <f>AVERAGE(AH89,AJ89,AL89,AN89)</f>
        <v>57.173421205252595</v>
      </c>
      <c r="AP89" s="68">
        <f>+AO89</f>
        <v>57.173421205252595</v>
      </c>
      <c r="AQ89" s="115">
        <f>+ROUND(AO89,1)</f>
        <v>57.2</v>
      </c>
      <c r="AR89" s="69">
        <f>RANK(AP89,AP$13:AP$224)</f>
        <v>147</v>
      </c>
      <c r="AS89" s="75">
        <v>6</v>
      </c>
      <c r="AT89" s="66">
        <f>(IF(AS89=-1,0,(IF(AS89&gt;AS$4,0,IF(AS89&lt;AS$3,1,((AS$4-AS89)/AS$5))))))*100</f>
        <v>58.333333333333336</v>
      </c>
      <c r="AU89" s="75">
        <v>319</v>
      </c>
      <c r="AV89" s="66">
        <f>(IF(AU89=-1,0,(IF(AU89&gt;AU$4,0,IF(AU89&lt;AU$3,1,((AU$4-AU89)/AU$5))))))*100</f>
        <v>0</v>
      </c>
      <c r="AW89" s="75">
        <v>6.7754051128998496</v>
      </c>
      <c r="AX89" s="68">
        <f>(IF(AW89=-1,0,(IF(AW89&gt;AW$4,0,IF(AW89&lt;AW$3,1,((AW$4-AW89)/AW$5))))))*100</f>
        <v>54.830632580667661</v>
      </c>
      <c r="AY89" s="75">
        <v>2.5</v>
      </c>
      <c r="AZ89" s="66">
        <f>+IF(AY89="No Practice",0,AY89/30)*100</f>
        <v>8.3333333333333321</v>
      </c>
      <c r="BA89" s="76">
        <f>AVERAGE(AT89,AV89,AX89,AZ89)</f>
        <v>30.374324811833581</v>
      </c>
      <c r="BB89" s="68">
        <f>+BA89</f>
        <v>30.374324811833581</v>
      </c>
      <c r="BC89" s="115">
        <f>+ROUND(BA89,1)</f>
        <v>30.4</v>
      </c>
      <c r="BD89" s="69">
        <f>RANK(BB89,BB$13:BB$224)</f>
        <v>182</v>
      </c>
      <c r="BE89" s="73">
        <v>5</v>
      </c>
      <c r="BF89" s="73">
        <v>2</v>
      </c>
      <c r="BG89" s="77">
        <f>+SUM(BE89,BF89)</f>
        <v>7</v>
      </c>
      <c r="BH89" s="76">
        <f>(IF(BG89=-1,0,(IF(BG89&lt;BG$4,0,IF(BG89&gt;BG$3,1,((-BG$4+BG89)/BG$5))))))*100</f>
        <v>35</v>
      </c>
      <c r="BI89" s="119">
        <f>+BH89</f>
        <v>35</v>
      </c>
      <c r="BJ89" s="115">
        <f>ROUND(BH89,1)</f>
        <v>35</v>
      </c>
      <c r="BK89" s="69">
        <f>RANK(BI89,BI$13:BI$224)</f>
        <v>144</v>
      </c>
      <c r="BL89" s="73">
        <v>2</v>
      </c>
      <c r="BM89" s="68">
        <f>(IF(BL89=-1,0,(IF(BL89&lt;BL$4,0,IF(BL89&gt;BL$3,1,((-BL$4+BL89)/BL$5))))))*100</f>
        <v>20</v>
      </c>
      <c r="BN89" s="73">
        <v>3</v>
      </c>
      <c r="BO89" s="68">
        <f>(IF(BN89=-1,0,(IF(BN89&lt;BN$4,0,IF(BN89&gt;BN$3,1,((-BN$4+BN89)/BN$5))))))*100</f>
        <v>30</v>
      </c>
      <c r="BP89" s="73">
        <v>4</v>
      </c>
      <c r="BQ89" s="68">
        <f>(IF(BP89=-1,0,(IF(BP89&lt;BP$4,0,IF(BP89&gt;BP$3,1,((-BP$4+BP89)/BP$5))))))*100</f>
        <v>40</v>
      </c>
      <c r="BR89" s="73">
        <v>0</v>
      </c>
      <c r="BS89" s="78">
        <f>(IF(BR89=-1,0,(IF(BR89&lt;BR$4,0,IF(BR89&gt;BR$3,1,((-BR$4+BR89)/BR$5))))))*100</f>
        <v>0</v>
      </c>
      <c r="BT89" s="73">
        <v>0</v>
      </c>
      <c r="BU89" s="68">
        <f>(IF(BT89=-1,0,(IF(BT89&lt;BT$4,0,IF(BT89&gt;BT$3,1,((-BT$4+BT89)/BT$5))))))*100</f>
        <v>0</v>
      </c>
      <c r="BV89" s="73">
        <v>0</v>
      </c>
      <c r="BW89" s="66">
        <f>(IF(BV89=-1,0,(IF(BV89&lt;BV$4,0,IF(BV89&gt;BV$3,1,((-BV$4+BV89)/BV$5))))))*100</f>
        <v>0</v>
      </c>
      <c r="BX89" s="77">
        <f>+SUM(BN89,BL89,BP89,BR89,BT89,BV89)</f>
        <v>9</v>
      </c>
      <c r="BY89" s="80">
        <f>(IF(BX89=-1,0,(IF(BX89&lt;BX$4,0,IF(BX89&gt;BX$3,1,((-BX$4+BX89)/BX$5))))))*100</f>
        <v>18</v>
      </c>
      <c r="BZ89" s="78">
        <f>+BY89</f>
        <v>18</v>
      </c>
      <c r="CA89" s="115">
        <f>+ROUND(BY89,1)</f>
        <v>18</v>
      </c>
      <c r="CB89" s="72">
        <f>RANK(BZ89,BZ$13:BZ$224)</f>
        <v>183</v>
      </c>
      <c r="CC89" s="73">
        <v>47</v>
      </c>
      <c r="CD89" s="68">
        <f>(IF(CC89=-1,0,(IF(CC89&gt;CC$4,0,IF(CC89&lt;CC$3,1,((CC$4-CC89)/CC$5))))))*100</f>
        <v>26.666666666666668</v>
      </c>
      <c r="CE89" s="73">
        <v>184</v>
      </c>
      <c r="CF89" s="66">
        <f>(IF(CE89=-1,0,(IF(CE89&gt;CE$4,0,IF(CE89&lt;CE$3,1,((CE$4-CE89)/CE$5))))))*100</f>
        <v>79.134466769706336</v>
      </c>
      <c r="CG89" s="73">
        <v>42.6633338683585</v>
      </c>
      <c r="CH89" s="66">
        <f>(IF(CG89=-1,0,(IF(CG89&gt;CG$4,0,IF(CG89&lt;CG$3,1,((CG$4-CG89)/CG$5)^$CH$3)))))*100</f>
        <v>76.370477630730917</v>
      </c>
      <c r="CI89" s="73" t="s">
        <v>1975</v>
      </c>
      <c r="CJ89" s="78">
        <f>IF(CI89="NO VAT","No VAT",(IF(CI89="NO REFUND",0,(IF(CI89&gt;CI$5,0,IF(CI89&lt;CI$3,1,((CI$5-CI89)/CI$5))))))*100)</f>
        <v>0</v>
      </c>
      <c r="CK89" s="73" t="s">
        <v>1975</v>
      </c>
      <c r="CL89" s="68">
        <f>IF(CK89="NO VAT","No VAT",(IF(CK89="NO REFUND",0,(IF(CK89&gt;CK$4,0,IF(CK89&lt;CK$3,1,((CK$4-CK89)/CK$5))))))*100)</f>
        <v>0</v>
      </c>
      <c r="CM89" s="73">
        <v>5.5</v>
      </c>
      <c r="CN89" s="68">
        <f>IF(CM89="NO CIT","No CIT",IF(CM89&gt;CM$4,0,IF(CM89&lt;CM$3,1,((CM$4-CM89)/CM$5)))*100)</f>
        <v>92.660550458715591</v>
      </c>
      <c r="CO89" s="73">
        <v>0</v>
      </c>
      <c r="CP89" s="66">
        <f>IF(CO89="NO CIT","No CIT",IF(CO89&gt;CO$4,0,IF(CO89&lt;CO$3,1,((CO$5-CO89)/CO$5)))*100)</f>
        <v>100</v>
      </c>
      <c r="CQ89" s="157">
        <f>IF(OR(ISNUMBER(CJ89),ISNUMBER(CL89),ISNUMBER(CN89),ISNUMBER(CP89)),AVERAGE(CJ89,CL89,CN89,CP89),"")</f>
        <v>48.165137614678898</v>
      </c>
      <c r="CR89" s="128">
        <f>AVERAGE(CD89,CF89,CH89,CQ89)</f>
        <v>57.584187170445702</v>
      </c>
      <c r="CS89" s="78">
        <f>+CR89</f>
        <v>57.584187170445702</v>
      </c>
      <c r="CT89" s="115">
        <f>ROUND(CR89,1)</f>
        <v>57.6</v>
      </c>
      <c r="CU89" s="69">
        <f>RANK(CS89,CS$13:CS$224)</f>
        <v>149</v>
      </c>
      <c r="CV89" s="73">
        <v>27.75</v>
      </c>
      <c r="CW89" s="68">
        <f>(IF(CV89=-1,0,(IF(CV89&gt;CV$4,0,IF(CV89&lt;CV$3,1,((CV$4-CV89)/CV$5))))))*100</f>
        <v>83.176100628930811</v>
      </c>
      <c r="CX89" s="73">
        <v>22</v>
      </c>
      <c r="CY89" s="68">
        <f>(IF(CX89=-1,0,(IF(CX89&gt;CX$4,0,IF(CX89&lt;CX$3,1,((CX$4-CX89)/CX$5))))))*100</f>
        <v>87.57396449704143</v>
      </c>
      <c r="CZ89" s="73">
        <v>367.5</v>
      </c>
      <c r="DA89" s="68">
        <f>(IF(CZ89=-1,0,(IF(CZ89&gt;CZ$4,0,IF(CZ89&lt;CZ$3,1,((CZ$4-CZ89)/CZ$5))))))*100</f>
        <v>65.330188679245282</v>
      </c>
      <c r="DB89" s="73">
        <v>47.5</v>
      </c>
      <c r="DC89" s="68">
        <f>(IF(DB89=-1,0,(IF(DB89&gt;DB$4,0,IF(DB89&lt;DB$3,1,((DB$4-DB89)/DB$5))))))*100</f>
        <v>88.125</v>
      </c>
      <c r="DD89" s="73">
        <v>83</v>
      </c>
      <c r="DE89" s="68">
        <f>(IF(DD89=-1,0,(IF(DD89&gt;DD$4,0,IF(DD89&lt;DD$3,1,((DD$4-DD89)/DD$5))))))*100</f>
        <v>70.609318996415766</v>
      </c>
      <c r="DF89" s="73">
        <v>28</v>
      </c>
      <c r="DG89" s="68">
        <f>(IF(DF89=-1,0,(IF(DF89&gt;DF$4,0,IF(DF89&lt;DF$3,1,((DF$4-DF89)/DF$5))))))*100</f>
        <v>88.70292887029288</v>
      </c>
      <c r="DH89" s="73">
        <v>562.5</v>
      </c>
      <c r="DI89" s="68">
        <f>(IF(DH89=-1,0,(IF(DH89&gt;DH$4,0,IF(DH89&lt;DH$3,1,((DH$4-DH89)/DH$5))))))*100</f>
        <v>53.125</v>
      </c>
      <c r="DJ89" s="73">
        <v>150</v>
      </c>
      <c r="DK89" s="66">
        <f>(IF(DJ89=-1,0,(IF(DJ89&gt;DJ$4,0,IF(DJ89&lt;DJ$3,1,((DJ$4-DJ89)/DJ$5))))))*100</f>
        <v>78.571428571428569</v>
      </c>
      <c r="DL89" s="78">
        <f>AVERAGE(CW89,CY89,DA89,DC89,DE89,DG89,DI89,DK89)</f>
        <v>76.901741280419344</v>
      </c>
      <c r="DM89" s="78">
        <f>+DL89</f>
        <v>76.901741280419344</v>
      </c>
      <c r="DN89" s="115">
        <f>ROUND(DL89,1)</f>
        <v>76.900000000000006</v>
      </c>
      <c r="DO89" s="69">
        <f>RANK(DM89,DM$13:DM$224)</f>
        <v>85</v>
      </c>
      <c r="DP89" s="67">
        <v>530</v>
      </c>
      <c r="DQ89" s="66">
        <f>(IF(DP89=-1,0,(IF(DP89&gt;DP$4,0,IF(DP89&lt;DP$3,1,((DP$4-DP89)/DP$5))))))*100</f>
        <v>66.393442622950815</v>
      </c>
      <c r="DR89" s="67">
        <v>42.6</v>
      </c>
      <c r="DS89" s="66">
        <f>(IF(DR89=-1,0,(IF(DR89&gt;DR$4,0,IF(DR89&lt;DR$3,1,((DR$4-DR89)/DR$5))))))*100</f>
        <v>52.193475815523051</v>
      </c>
      <c r="DT89" s="67">
        <v>6.5</v>
      </c>
      <c r="DU89" s="66">
        <f>DT89/18*100</f>
        <v>36.111111111111107</v>
      </c>
      <c r="DV89" s="78">
        <f>AVERAGE(DU89,DQ89,DS89)</f>
        <v>51.566009849861651</v>
      </c>
      <c r="DW89" s="78">
        <f>+DV89</f>
        <v>51.566009849861651</v>
      </c>
      <c r="DX89" s="115">
        <f>ROUND(DV89,1)</f>
        <v>51.6</v>
      </c>
      <c r="DY89" s="69">
        <f>RANK(DW89,DW$13:DW$224)</f>
        <v>127</v>
      </c>
      <c r="DZ89" s="67">
        <v>0</v>
      </c>
      <c r="EA89" s="68">
        <f>(IF(DZ89=-1,0,(IF(DZ89&lt;DZ$4,0,IF(DZ89&gt;DZ$3,1,((-DZ$4+DZ89)/DZ$5))))))*100</f>
        <v>0</v>
      </c>
      <c r="EB89" s="67">
        <v>0</v>
      </c>
      <c r="EC89" s="66">
        <f>(IF(EB89=-1,0,(IF(EB89&lt;EB$4,0,IF(EB89&gt;EB$3,1,((-EB$4+EB89)/EB$5))))))*100</f>
        <v>0</v>
      </c>
      <c r="ED89" s="68">
        <f>AVERAGE(EA89,EC89)</f>
        <v>0</v>
      </c>
      <c r="EE89" s="78">
        <f>+ED89</f>
        <v>0</v>
      </c>
      <c r="EF89" s="115">
        <f>ROUND(ED89,1)</f>
        <v>0</v>
      </c>
      <c r="EG89" s="69">
        <f>RANK(EE89,EE$13:EE$224)</f>
        <v>168</v>
      </c>
      <c r="EH89" s="81"/>
      <c r="EI89" s="81"/>
      <c r="EJ89" s="81"/>
      <c r="EK89" s="83">
        <f>RANK(EN89,EN$13:EN$224)</f>
        <v>179</v>
      </c>
      <c r="EL89" s="134">
        <f>ROUND(EM89,1)</f>
        <v>40.700000000000003</v>
      </c>
      <c r="EM89" s="158">
        <f>AVERAGE(Q89,AC89,BA89,BH89,BY89,CR89,DL89,DV89,ED89,AO89)</f>
        <v>40.724925747691444</v>
      </c>
      <c r="EN89" s="139">
        <f>AVERAGE(Q89,AC89,BA89,BH89,BY89,CR89,DL89,DV89,ED89,AO89)</f>
        <v>40.724925747691444</v>
      </c>
      <c r="EO89" s="84"/>
      <c r="EP89" s="85"/>
      <c r="EQ89" s="46"/>
    </row>
    <row r="90" spans="1:149" ht="14.45" customHeight="1" x14ac:dyDescent="0.25">
      <c r="A90" s="64" t="s">
        <v>97</v>
      </c>
      <c r="B90" s="156" t="str">
        <f>INDEX('Economy Names'!$A$2:$H$213,'Economy Names'!L79,'Economy Names'!$K$1)</f>
        <v>Honduras</v>
      </c>
      <c r="C90" s="65">
        <v>11</v>
      </c>
      <c r="D90" s="66">
        <f>(IF(C90=-1,0,(IF(C90&gt;C$4,0,IF(C90&lt;C$3,1,((C$4-C90)/C$5))))))*100</f>
        <v>41.17647058823529</v>
      </c>
      <c r="E90" s="65">
        <v>42</v>
      </c>
      <c r="F90" s="66">
        <f>(IF(E90=-1,0,(IF(E90&gt;E$4,0,IF(E90&lt;E$3,1,((E$4-E90)/E$5))))))*100</f>
        <v>58.291457286432156</v>
      </c>
      <c r="G90" s="67">
        <v>28.054867226337301</v>
      </c>
      <c r="H90" s="66">
        <f>(IF(G90=-1,0,(IF(G90&gt;G$4,0,IF(G90&lt;G$3,1,((G$4-G90)/G$5))))))*100</f>
        <v>85.972566386831346</v>
      </c>
      <c r="I90" s="65">
        <v>11</v>
      </c>
      <c r="J90" s="66">
        <f>(IF(I90=-1,0,(IF(I90&gt;I$4,0,IF(I90&lt;I$3,1,((I$4-I90)/I$5))))))*100</f>
        <v>41.17647058823529</v>
      </c>
      <c r="K90" s="65">
        <v>42</v>
      </c>
      <c r="L90" s="66">
        <f>(IF(K90=-1,0,(IF(K90&gt;K$4,0,IF(K90&lt;K$3,1,((K$4-K90)/K$5))))))*100</f>
        <v>58.291457286432156</v>
      </c>
      <c r="M90" s="67">
        <v>28.054867226337301</v>
      </c>
      <c r="N90" s="68">
        <f>(IF(M90=-1,0,(IF(M90&gt;M$4,0,IF(M90&lt;M$3,1,((M$4-M90)/M$5))))))*100</f>
        <v>85.972566386831346</v>
      </c>
      <c r="O90" s="67">
        <v>0</v>
      </c>
      <c r="P90" s="66">
        <f>(IF(O90=-1,0,(IF(O90&gt;O$4,0,IF(O90&lt;O$3,1,((O$4-O90)/O$5))))))*100</f>
        <v>100</v>
      </c>
      <c r="Q90" s="68">
        <f>25%*P90+12.5%*D90+12.5%*F90+12.5%*H90+12.5%*J90+12.5%*L90+12.5%*N90</f>
        <v>71.360123565374693</v>
      </c>
      <c r="R90" s="78">
        <f>+Q90</f>
        <v>71.360123565374693</v>
      </c>
      <c r="S90" s="115">
        <f>+ROUND(Q90,1)</f>
        <v>71.400000000000006</v>
      </c>
      <c r="T90" s="69">
        <f>RANK(R90,R$13:R$224)</f>
        <v>170</v>
      </c>
      <c r="U90" s="70">
        <v>17</v>
      </c>
      <c r="V90" s="66">
        <f>(IF(U90=-1,0,(IF(U90&gt;U$4,0,IF(U90&lt;U$3,1,((U$4-U90)/U$5))))))*100</f>
        <v>52</v>
      </c>
      <c r="W90" s="70">
        <v>132</v>
      </c>
      <c r="X90" s="66">
        <f>(IF(W90=-1,0,(IF(W90&gt;W$4,0,IF(W90&lt;W$3,1,((W$4-W90)/W$5))))))*100</f>
        <v>69.452449567723335</v>
      </c>
      <c r="Y90" s="71">
        <v>11.3565950551468</v>
      </c>
      <c r="Z90" s="68">
        <f>(IF(Y90=-1,0,(IF(Y90&gt;Y$4,0,IF(Y90&lt;Y$3,1,((Y$4-Y90)/Y$5))))))*100</f>
        <v>43.217024724266004</v>
      </c>
      <c r="AA90" s="70">
        <v>9</v>
      </c>
      <c r="AB90" s="66">
        <f>IF(AA90="No Practice", 0, AA90/15*100)</f>
        <v>60</v>
      </c>
      <c r="AC90" s="68">
        <f>AVERAGE(V90,X90,Z90,AB90)</f>
        <v>56.167368572997333</v>
      </c>
      <c r="AD90" s="68">
        <f>+AC90</f>
        <v>56.167368572997333</v>
      </c>
      <c r="AE90" s="115">
        <f>+ROUND(AC90,1)</f>
        <v>56.2</v>
      </c>
      <c r="AF90" s="72">
        <f>RANK(AD90,AD$13:AD$224)</f>
        <v>158</v>
      </c>
      <c r="AG90" s="70">
        <v>7</v>
      </c>
      <c r="AH90" s="66">
        <f>(IF(AG90=-1,0,(IF(AG90&gt;AG$4,0,IF(AG90&lt;AG$3,1,((AG$4-AG90)/AG$5))))))*100</f>
        <v>33.333333333333329</v>
      </c>
      <c r="AI90" s="70">
        <v>39</v>
      </c>
      <c r="AJ90" s="66">
        <f>(IF(AI90=-1,0,(IF(AI90&gt;AI$4,0,IF(AI90&lt;AI$3,1,((AI$4-AI90)/AI$5))))))*100</f>
        <v>90.869565217391298</v>
      </c>
      <c r="AK90" s="71">
        <v>766.72574791022396</v>
      </c>
      <c r="AL90" s="66">
        <f>(IF(AK90=-1,0,(IF(AK90&gt;AK$4,0,IF(AK90&lt;AK$3,1,((AK$4-AK90)/AK$5))))))*100</f>
        <v>90.534250025799707</v>
      </c>
      <c r="AM90" s="70">
        <v>2</v>
      </c>
      <c r="AN90" s="66">
        <f>+IF(AM90="No Practice",0,AM90/8)*100</f>
        <v>25</v>
      </c>
      <c r="AO90" s="74">
        <f>AVERAGE(AH90,AJ90,AL90,AN90)</f>
        <v>59.934287144131083</v>
      </c>
      <c r="AP90" s="68">
        <f>+AO90</f>
        <v>59.934287144131083</v>
      </c>
      <c r="AQ90" s="115">
        <f>+ROUND(AO90,1)</f>
        <v>59.9</v>
      </c>
      <c r="AR90" s="69">
        <f>RANK(AP90,AP$13:AP$224)</f>
        <v>138</v>
      </c>
      <c r="AS90" s="75">
        <v>6</v>
      </c>
      <c r="AT90" s="66">
        <f>(IF(AS90=-1,0,(IF(AS90&gt;AS$4,0,IF(AS90&lt;AS$3,1,((AS$4-AS90)/AS$5))))))*100</f>
        <v>58.333333333333336</v>
      </c>
      <c r="AU90" s="75">
        <v>28.5</v>
      </c>
      <c r="AV90" s="66">
        <f>(IF(AU90=-1,0,(IF(AU90&gt;AU$4,0,IF(AU90&lt;AU$3,1,((AU$4-AU90)/AU$5))))))*100</f>
        <v>86.842105263157904</v>
      </c>
      <c r="AW90" s="75">
        <v>5.6661668273986399</v>
      </c>
      <c r="AX90" s="68">
        <f>(IF(AW90=-1,0,(IF(AW90&gt;AW$4,0,IF(AW90&lt;AW$3,1,((AW$4-AW90)/AW$5))))))*100</f>
        <v>62.225554484009059</v>
      </c>
      <c r="AY90" s="75">
        <v>12.5</v>
      </c>
      <c r="AZ90" s="66">
        <f>+IF(AY90="No Practice",0,AY90/30)*100</f>
        <v>41.666666666666671</v>
      </c>
      <c r="BA90" s="76">
        <f>AVERAGE(AT90,AV90,AX90,AZ90)</f>
        <v>62.266914936791736</v>
      </c>
      <c r="BB90" s="68">
        <f>+BA90</f>
        <v>62.266914936791736</v>
      </c>
      <c r="BC90" s="115">
        <f>+ROUND(BA90,1)</f>
        <v>62.3</v>
      </c>
      <c r="BD90" s="69">
        <f>RANK(BB90,BB$13:BB$224)</f>
        <v>101</v>
      </c>
      <c r="BE90" s="73">
        <v>8</v>
      </c>
      <c r="BF90" s="73">
        <v>8</v>
      </c>
      <c r="BG90" s="77">
        <f>+SUM(BE90,BF90)</f>
        <v>16</v>
      </c>
      <c r="BH90" s="76">
        <f>(IF(BG90=-1,0,(IF(BG90&lt;BG$4,0,IF(BG90&gt;BG$3,1,((-BG$4+BG90)/BG$5))))))*100</f>
        <v>80</v>
      </c>
      <c r="BI90" s="119">
        <f>+BH90</f>
        <v>80</v>
      </c>
      <c r="BJ90" s="115">
        <f>ROUND(BH90,1)</f>
        <v>80</v>
      </c>
      <c r="BK90" s="69">
        <f>RANK(BI90,BI$13:BI$224)</f>
        <v>25</v>
      </c>
      <c r="BL90" s="73">
        <v>3</v>
      </c>
      <c r="BM90" s="68">
        <f>(IF(BL90=-1,0,(IF(BL90&lt;BL$4,0,IF(BL90&gt;BL$3,1,((-BL$4+BL90)/BL$5))))))*100</f>
        <v>30</v>
      </c>
      <c r="BN90" s="73">
        <v>8</v>
      </c>
      <c r="BO90" s="68">
        <f>(IF(BN90=-1,0,(IF(BN90&lt;BN$4,0,IF(BN90&gt;BN$3,1,((-BN$4+BN90)/BN$5))))))*100</f>
        <v>80</v>
      </c>
      <c r="BP90" s="73">
        <v>6</v>
      </c>
      <c r="BQ90" s="68">
        <f>(IF(BP90=-1,0,(IF(BP90&lt;BP$4,0,IF(BP90&gt;BP$3,1,((-BP$4+BP90)/BP$5))))))*100</f>
        <v>60</v>
      </c>
      <c r="BR90" s="73">
        <v>3</v>
      </c>
      <c r="BS90" s="78">
        <f>(IF(BR90=-1,0,(IF(BR90&lt;BR$4,0,IF(BR90&gt;BR$3,1,((-BR$4+BR90)/BR$5))))))*100</f>
        <v>50</v>
      </c>
      <c r="BT90" s="73">
        <v>1</v>
      </c>
      <c r="BU90" s="68">
        <f>(IF(BT90=-1,0,(IF(BT90&lt;BT$4,0,IF(BT90&gt;BT$3,1,((-BT$4+BT90)/BT$5))))))*100</f>
        <v>14.285714285714285</v>
      </c>
      <c r="BV90" s="73">
        <v>0</v>
      </c>
      <c r="BW90" s="66">
        <f>(IF(BV90=-1,0,(IF(BV90&lt;BV$4,0,IF(BV90&gt;BV$3,1,((-BV$4+BV90)/BV$5))))))*100</f>
        <v>0</v>
      </c>
      <c r="BX90" s="77">
        <f>+SUM(BN90,BL90,BP90,BR90,BT90,BV90)</f>
        <v>21</v>
      </c>
      <c r="BY90" s="80">
        <f>(IF(BX90=-1,0,(IF(BX90&lt;BX$4,0,IF(BX90&gt;BX$3,1,((-BX$4+BX90)/BX$5))))))*100</f>
        <v>42</v>
      </c>
      <c r="BZ90" s="78">
        <f>+BY90</f>
        <v>42</v>
      </c>
      <c r="CA90" s="115">
        <f>+ROUND(BY90,1)</f>
        <v>42</v>
      </c>
      <c r="CB90" s="72">
        <f>RANK(BZ90,BZ$13:BZ$224)</f>
        <v>120</v>
      </c>
      <c r="CC90" s="73">
        <v>59</v>
      </c>
      <c r="CD90" s="68">
        <f>(IF(CC90=-1,0,(IF(CC90&gt;CC$4,0,IF(CC90&lt;CC$3,1,((CC$4-CC90)/CC$5))))))*100</f>
        <v>6.666666666666667</v>
      </c>
      <c r="CE90" s="73">
        <v>203</v>
      </c>
      <c r="CF90" s="66">
        <f>(IF(CE90=-1,0,(IF(CE90&gt;CE$4,0,IF(CE90&lt;CE$3,1,((CE$4-CE90)/CE$5))))))*100</f>
        <v>76.197836166924276</v>
      </c>
      <c r="CG90" s="73">
        <v>39.051612231452197</v>
      </c>
      <c r="CH90" s="66">
        <f>(IF(CG90=-1,0,(IF(CG90&gt;CG$4,0,IF(CG90&lt;CG$3,1,((CG$4-CG90)/CG$5)^$CH$3)))))*100</f>
        <v>81.66358551441661</v>
      </c>
      <c r="CI90" s="73">
        <v>33</v>
      </c>
      <c r="CJ90" s="78">
        <f>IF(CI90="NO VAT","No VAT",(IF(CI90="NO REFUND",0,(IF(CI90&gt;CI$5,0,IF(CI90&lt;CI$3,1,((CI$5-CI90)/CI$5))))))*100)</f>
        <v>34</v>
      </c>
      <c r="CK90" s="73">
        <v>54.452380952380899</v>
      </c>
      <c r="CL90" s="68">
        <f>IF(CK90="NO VAT","No VAT",(IF(CK90="NO REFUND",0,(IF(CK90&gt;CK$4,0,IF(CK90&lt;CK$3,1,((CK$4-CK90)/CK$5))))))*100)</f>
        <v>1.0571796286083026</v>
      </c>
      <c r="CM90" s="73">
        <v>17</v>
      </c>
      <c r="CN90" s="68">
        <f>IF(CM90="NO CIT","No CIT",IF(CM90&gt;CM$4,0,IF(CM90&lt;CM$3,1,((CM$4-CM90)/CM$5)))*100)</f>
        <v>71.559633027522935</v>
      </c>
      <c r="CO90" s="73">
        <v>21.1428571428571</v>
      </c>
      <c r="CP90" s="66">
        <f>IF(CO90="NO CIT","No CIT",IF(CO90&gt;CO$4,0,IF(CO90&lt;CO$3,1,((CO$5-CO90)/CO$5)))*100)</f>
        <v>33.928571428571566</v>
      </c>
      <c r="CQ90" s="157">
        <f>IF(OR(ISNUMBER(CJ90),ISNUMBER(CL90),ISNUMBER(CN90),ISNUMBER(CP90)),AVERAGE(CJ90,CL90,CN90,CP90),"")</f>
        <v>35.136346021175697</v>
      </c>
      <c r="CR90" s="128">
        <f>AVERAGE(CD90,CF90,CH90,CQ90)</f>
        <v>49.916108592295814</v>
      </c>
      <c r="CS90" s="78">
        <f>+CR90</f>
        <v>49.916108592295814</v>
      </c>
      <c r="CT90" s="115">
        <f>ROUND(CR90,1)</f>
        <v>49.9</v>
      </c>
      <c r="CU90" s="69">
        <f>RANK(CS90,CS$13:CS$224)</f>
        <v>167</v>
      </c>
      <c r="CV90" s="73">
        <v>108</v>
      </c>
      <c r="CW90" s="68">
        <f>(IF(CV90=-1,0,(IF(CV90&gt;CV$4,0,IF(CV90&lt;CV$3,1,((CV$4-CV90)/CV$5))))))*100</f>
        <v>32.704402515723267</v>
      </c>
      <c r="CX90" s="73">
        <v>48</v>
      </c>
      <c r="CY90" s="68">
        <f>(IF(CX90=-1,0,(IF(CX90&gt;CX$4,0,IF(CX90&lt;CX$3,1,((CX$4-CX90)/CX$5))))))*100</f>
        <v>72.189349112426044</v>
      </c>
      <c r="CZ90" s="73">
        <v>601.26</v>
      </c>
      <c r="DA90" s="68">
        <f>(IF(CZ90=-1,0,(IF(CZ90&gt;CZ$4,0,IF(CZ90&lt;CZ$3,1,((CZ$4-CZ90)/CZ$5))))))*100</f>
        <v>43.277358490566037</v>
      </c>
      <c r="DB90" s="73">
        <v>80</v>
      </c>
      <c r="DC90" s="68">
        <f>(IF(DB90=-1,0,(IF(DB90&gt;DB$4,0,IF(DB90&lt;DB$3,1,((DB$4-DB90)/DB$5))))))*100</f>
        <v>80</v>
      </c>
      <c r="DD90" s="73">
        <v>96</v>
      </c>
      <c r="DE90" s="68">
        <f>(IF(DD90=-1,0,(IF(DD90&gt;DD$4,0,IF(DD90&lt;DD$3,1,((DD$4-DD90)/DD$5))))))*100</f>
        <v>65.949820788530474</v>
      </c>
      <c r="DF90" s="73">
        <v>72</v>
      </c>
      <c r="DG90" s="68">
        <f>(IF(DF90=-1,0,(IF(DF90&gt;DF$4,0,IF(DF90&lt;DF$3,1,((DF$4-DF90)/DF$5))))))*100</f>
        <v>70.292887029288693</v>
      </c>
      <c r="DH90" s="73">
        <v>482.76</v>
      </c>
      <c r="DI90" s="68">
        <f>(IF(DH90=-1,0,(IF(DH90&gt;DH$4,0,IF(DH90&lt;DH$3,1,((DH$4-DH90)/DH$5))))))*100</f>
        <v>59.77</v>
      </c>
      <c r="DJ90" s="73">
        <v>70</v>
      </c>
      <c r="DK90" s="66">
        <f>(IF(DJ90=-1,0,(IF(DJ90&gt;DJ$4,0,IF(DJ90&lt;DJ$3,1,((DJ$4-DJ90)/DJ$5))))))*100</f>
        <v>90</v>
      </c>
      <c r="DL90" s="78">
        <f>AVERAGE(CW90,CY90,DA90,DC90,DE90,DG90,DI90,DK90)</f>
        <v>64.272977242066816</v>
      </c>
      <c r="DM90" s="78">
        <f>+DL90</f>
        <v>64.272977242066816</v>
      </c>
      <c r="DN90" s="115">
        <f>ROUND(DL90,1)</f>
        <v>64.3</v>
      </c>
      <c r="DO90" s="69">
        <f>RANK(DM90,DM$13:DM$224)</f>
        <v>130</v>
      </c>
      <c r="DP90" s="67">
        <v>920</v>
      </c>
      <c r="DQ90" s="66">
        <f>(IF(DP90=-1,0,(IF(DP90&gt;DP$4,0,IF(DP90&lt;DP$3,1,((DP$4-DP90)/DP$5))))))*100</f>
        <v>34.42622950819672</v>
      </c>
      <c r="DR90" s="67">
        <v>38.799999999999997</v>
      </c>
      <c r="DS90" s="66">
        <f>(IF(DR90=-1,0,(IF(DR90&gt;DR$4,0,IF(DR90&lt;DR$3,1,((DR$4-DR90)/DR$5))))))*100</f>
        <v>56.467941507311579</v>
      </c>
      <c r="DT90" s="67">
        <v>7.5</v>
      </c>
      <c r="DU90" s="66">
        <f>DT90/18*100</f>
        <v>41.666666666666671</v>
      </c>
      <c r="DV90" s="78">
        <f>AVERAGE(DU90,DQ90,DS90)</f>
        <v>44.186945894058319</v>
      </c>
      <c r="DW90" s="78">
        <f>+DV90</f>
        <v>44.186945894058319</v>
      </c>
      <c r="DX90" s="115">
        <f>ROUND(DV90,1)</f>
        <v>44.2</v>
      </c>
      <c r="DY90" s="69">
        <f>RANK(DW90,DW$13:DW$224)</f>
        <v>154</v>
      </c>
      <c r="DZ90" s="67">
        <v>19.8794745208533</v>
      </c>
      <c r="EA90" s="68">
        <f>(IF(DZ90=-1,0,(IF(DZ90&lt;DZ$4,0,IF(DZ90&gt;DZ$3,1,((-DZ$4+DZ90)/DZ$5))))))*100</f>
        <v>21.398788504686006</v>
      </c>
      <c r="EB90" s="67">
        <v>7</v>
      </c>
      <c r="EC90" s="66">
        <f>(IF(EB90=-1,0,(IF(EB90&lt;EB$4,0,IF(EB90&gt;EB$3,1,((-EB$4+EB90)/EB$5))))))*100</f>
        <v>43.75</v>
      </c>
      <c r="ED90" s="68">
        <f>AVERAGE(EA90,EC90)</f>
        <v>32.574394252343005</v>
      </c>
      <c r="EE90" s="78">
        <f>+ED90</f>
        <v>32.574394252343005</v>
      </c>
      <c r="EF90" s="115">
        <f>ROUND(ED90,1)</f>
        <v>32.6</v>
      </c>
      <c r="EG90" s="69">
        <f>RANK(EE90,EE$13:EE$224)</f>
        <v>143</v>
      </c>
      <c r="EH90" s="81"/>
      <c r="EI90" s="81"/>
      <c r="EJ90" s="81"/>
      <c r="EK90" s="83">
        <f>RANK(EN90,EN$13:EN$224)</f>
        <v>133</v>
      </c>
      <c r="EL90" s="134">
        <f>ROUND(EM90,1)</f>
        <v>56.3</v>
      </c>
      <c r="EM90" s="158">
        <f>AVERAGE(Q90,AC90,BA90,BH90,BY90,CR90,DL90,DV90,ED90,AO90)</f>
        <v>56.26791202000588</v>
      </c>
      <c r="EN90" s="139">
        <f>AVERAGE(Q90,AC90,BA90,BH90,BY90,CR90,DL90,DV90,ED90,AO90)</f>
        <v>56.26791202000588</v>
      </c>
      <c r="EO90" s="84"/>
      <c r="EP90" s="85"/>
      <c r="EQ90" s="46"/>
    </row>
    <row r="91" spans="1:149" ht="14.45" customHeight="1" x14ac:dyDescent="0.25">
      <c r="A91" s="64" t="s">
        <v>377</v>
      </c>
      <c r="B91" s="156" t="str">
        <f>INDEX('Economy Names'!$A$2:$H$213,'Economy Names'!L80,'Economy Names'!$K$1)</f>
        <v>Hong Kong SAR, China</v>
      </c>
      <c r="C91" s="65">
        <v>2</v>
      </c>
      <c r="D91" s="66">
        <f>(IF(C91=-1,0,(IF(C91&gt;C$4,0,IF(C91&lt;C$3,1,((C$4-C91)/C$5))))))*100</f>
        <v>94.117647058823522</v>
      </c>
      <c r="E91" s="65">
        <v>1.5</v>
      </c>
      <c r="F91" s="66">
        <f>(IF(E91=-1,0,(IF(E91&gt;E$4,0,IF(E91&lt;E$3,1,((E$4-E91)/E$5))))))*100</f>
        <v>98.994974874371849</v>
      </c>
      <c r="G91" s="67">
        <v>0.49143406418136998</v>
      </c>
      <c r="H91" s="66">
        <f>(IF(G91=-1,0,(IF(G91&gt;G$4,0,IF(G91&lt;G$3,1,((G$4-G91)/G$5))))))*100</f>
        <v>99.754282967909319</v>
      </c>
      <c r="I91" s="65">
        <v>2</v>
      </c>
      <c r="J91" s="66">
        <f>(IF(I91=-1,0,(IF(I91&gt;I$4,0,IF(I91&lt;I$3,1,((I$4-I91)/I$5))))))*100</f>
        <v>94.117647058823522</v>
      </c>
      <c r="K91" s="65">
        <v>1.5</v>
      </c>
      <c r="L91" s="66">
        <f>(IF(K91=-1,0,(IF(K91&gt;K$4,0,IF(K91&lt;K$3,1,((K$4-K91)/K$5))))))*100</f>
        <v>98.994974874371849</v>
      </c>
      <c r="M91" s="67">
        <v>0.49143406418136998</v>
      </c>
      <c r="N91" s="68">
        <f>(IF(M91=-1,0,(IF(M91&gt;M$4,0,IF(M91&lt;M$3,1,((M$4-M91)/M$5))))))*100</f>
        <v>99.754282967909319</v>
      </c>
      <c r="O91" s="67">
        <v>0</v>
      </c>
      <c r="P91" s="66">
        <f>(IF(O91=-1,0,(IF(O91&gt;O$4,0,IF(O91&lt;O$3,1,((O$4-O91)/O$5))))))*100</f>
        <v>100</v>
      </c>
      <c r="Q91" s="68">
        <f>25%*P91+12.5%*D91+12.5%*F91+12.5%*H91+12.5%*J91+12.5%*L91+12.5%*N91</f>
        <v>98.216726225276176</v>
      </c>
      <c r="R91" s="78">
        <f>+Q91</f>
        <v>98.216726225276176</v>
      </c>
      <c r="S91" s="115">
        <f>+ROUND(Q91,1)</f>
        <v>98.2</v>
      </c>
      <c r="T91" s="69">
        <f>RANK(R91,R$13:R$224)</f>
        <v>5</v>
      </c>
      <c r="U91" s="70">
        <v>8</v>
      </c>
      <c r="V91" s="66">
        <f>(IF(U91=-1,0,(IF(U91&gt;U$4,0,IF(U91&lt;U$3,1,((U$4-U91)/U$5))))))*100</f>
        <v>88</v>
      </c>
      <c r="W91" s="70">
        <v>69</v>
      </c>
      <c r="X91" s="66">
        <f>(IF(W91=-1,0,(IF(W91&gt;W$4,0,IF(W91&lt;W$3,1,((W$4-W91)/W$5))))))*100</f>
        <v>87.608069164265132</v>
      </c>
      <c r="Y91" s="71">
        <v>0.34799518758020997</v>
      </c>
      <c r="Z91" s="68">
        <f>(IF(Y91=-1,0,(IF(Y91&gt;Y$4,0,IF(Y91&lt;Y$3,1,((Y$4-Y91)/Y$5))))))*100</f>
        <v>98.26002406209895</v>
      </c>
      <c r="AA91" s="70">
        <v>15</v>
      </c>
      <c r="AB91" s="66">
        <f>IF(AA91="No Practice", 0, AA91/15*100)</f>
        <v>100</v>
      </c>
      <c r="AC91" s="68">
        <f>AVERAGE(V91,X91,Z91,AB91)</f>
        <v>93.467023306591017</v>
      </c>
      <c r="AD91" s="68">
        <f>+AC91</f>
        <v>93.467023306591017</v>
      </c>
      <c r="AE91" s="115">
        <f>+ROUND(AC91,1)</f>
        <v>93.5</v>
      </c>
      <c r="AF91" s="72">
        <f>RANK(AD91,AD$13:AD$224)</f>
        <v>1</v>
      </c>
      <c r="AG91" s="70">
        <v>3</v>
      </c>
      <c r="AH91" s="66">
        <f>(IF(AG91=-1,0,(IF(AG91&gt;AG$4,0,IF(AG91&lt;AG$3,1,((AG$4-AG91)/AG$5))))))*100</f>
        <v>100</v>
      </c>
      <c r="AI91" s="70">
        <v>24</v>
      </c>
      <c r="AJ91" s="66">
        <f>(IF(AI91=-1,0,(IF(AI91&gt;AI$4,0,IF(AI91&lt;AI$3,1,((AI$4-AI91)/AI$5))))))*100</f>
        <v>97.391304347826093</v>
      </c>
      <c r="AK91" s="71">
        <v>1.2894591229294501</v>
      </c>
      <c r="AL91" s="66">
        <f>(IF(AK91=-1,0,(IF(AK91&gt;AK$4,0,IF(AK91&lt;AK$3,1,((AK$4-AK91)/AK$5))))))*100</f>
        <v>99.984080751568769</v>
      </c>
      <c r="AM91" s="70">
        <v>8</v>
      </c>
      <c r="AN91" s="66">
        <f>+IF(AM91="No Practice",0,AM91/8)*100</f>
        <v>100</v>
      </c>
      <c r="AO91" s="74">
        <f>AVERAGE(AH91,AJ91,AL91,AN91)</f>
        <v>99.343846274848715</v>
      </c>
      <c r="AP91" s="68">
        <f>+AO91</f>
        <v>99.343846274848715</v>
      </c>
      <c r="AQ91" s="115">
        <f>+ROUND(AO91,1)</f>
        <v>99.3</v>
      </c>
      <c r="AR91" s="69">
        <f>RANK(AP91,AP$13:AP$224)</f>
        <v>3</v>
      </c>
      <c r="AS91" s="75">
        <v>5</v>
      </c>
      <c r="AT91" s="66">
        <f>(IF(AS91=-1,0,(IF(AS91&gt;AS$4,0,IF(AS91&lt;AS$3,1,((AS$4-AS91)/AS$5))))))*100</f>
        <v>66.666666666666657</v>
      </c>
      <c r="AU91" s="75">
        <v>27.5</v>
      </c>
      <c r="AV91" s="66">
        <f>(IF(AU91=-1,0,(IF(AU91&gt;AU$4,0,IF(AU91&lt;AU$3,1,((AU$4-AU91)/AU$5))))))*100</f>
        <v>87.320574162679421</v>
      </c>
      <c r="AW91" s="75">
        <v>7.7094917347909799</v>
      </c>
      <c r="AX91" s="68">
        <f>(IF(AW91=-1,0,(IF(AW91&gt;AW$4,0,IF(AW91&lt;AW$3,1,((AW$4-AW91)/AW$5))))))*100</f>
        <v>48.603388434726803</v>
      </c>
      <c r="AY91" s="75">
        <v>27.5</v>
      </c>
      <c r="AZ91" s="66">
        <f>+IF(AY91="No Practice",0,AY91/30)*100</f>
        <v>91.666666666666657</v>
      </c>
      <c r="BA91" s="76">
        <f>AVERAGE(AT91,AV91,AX91,AZ91)</f>
        <v>73.564323982684897</v>
      </c>
      <c r="BB91" s="68">
        <f>+BA91</f>
        <v>73.564323982684897</v>
      </c>
      <c r="BC91" s="115">
        <f>+ROUND(BA91,1)</f>
        <v>73.599999999999994</v>
      </c>
      <c r="BD91" s="69">
        <f>RANK(BB91,BB$13:BB$224)</f>
        <v>51</v>
      </c>
      <c r="BE91" s="73">
        <v>7</v>
      </c>
      <c r="BF91" s="73">
        <v>8</v>
      </c>
      <c r="BG91" s="77">
        <f>+SUM(BE91,BF91)</f>
        <v>15</v>
      </c>
      <c r="BH91" s="76">
        <f>(IF(BG91=-1,0,(IF(BG91&lt;BG$4,0,IF(BG91&gt;BG$3,1,((-BG$4+BG91)/BG$5))))))*100</f>
        <v>75</v>
      </c>
      <c r="BI91" s="119">
        <f>+BH91</f>
        <v>75</v>
      </c>
      <c r="BJ91" s="115">
        <f>ROUND(BH91,1)</f>
        <v>75</v>
      </c>
      <c r="BK91" s="69">
        <f>RANK(BI91,BI$13:BI$224)</f>
        <v>37</v>
      </c>
      <c r="BL91" s="73">
        <v>10</v>
      </c>
      <c r="BM91" s="68">
        <f>(IF(BL91=-1,0,(IF(BL91&lt;BL$4,0,IF(BL91&gt;BL$3,1,((-BL$4+BL91)/BL$5))))))*100</f>
        <v>100</v>
      </c>
      <c r="BN91" s="73">
        <v>8</v>
      </c>
      <c r="BO91" s="68">
        <f>(IF(BN91=-1,0,(IF(BN91&lt;BN$4,0,IF(BN91&gt;BN$3,1,((-BN$4+BN91)/BN$5))))))*100</f>
        <v>80</v>
      </c>
      <c r="BP91" s="73">
        <v>9</v>
      </c>
      <c r="BQ91" s="68">
        <f>(IF(BP91=-1,0,(IF(BP91&lt;BP$4,0,IF(BP91&gt;BP$3,1,((-BP$4+BP91)/BP$5))))))*100</f>
        <v>90</v>
      </c>
      <c r="BR91" s="73">
        <v>5</v>
      </c>
      <c r="BS91" s="78">
        <f>(IF(BR91=-1,0,(IF(BR91&lt;BR$4,0,IF(BR91&gt;BR$3,1,((-BR$4+BR91)/BR$5))))))*100</f>
        <v>83.333333333333343</v>
      </c>
      <c r="BT91" s="73">
        <v>5</v>
      </c>
      <c r="BU91" s="68">
        <f>(IF(BT91=-1,0,(IF(BT91&lt;BT$4,0,IF(BT91&gt;BT$3,1,((-BT$4+BT91)/BT$5))))))*100</f>
        <v>71.428571428571431</v>
      </c>
      <c r="BV91" s="73">
        <v>5</v>
      </c>
      <c r="BW91" s="66">
        <f>(IF(BV91=-1,0,(IF(BV91&lt;BV$4,0,IF(BV91&gt;BV$3,1,((-BV$4+BV91)/BV$5))))))*100</f>
        <v>71.428571428571431</v>
      </c>
      <c r="BX91" s="77">
        <f>+SUM(BN91,BL91,BP91,BR91,BT91,BV91)</f>
        <v>42</v>
      </c>
      <c r="BY91" s="80">
        <f>(IF(BX91=-1,0,(IF(BX91&lt;BX$4,0,IF(BX91&gt;BX$3,1,((-BX$4+BX91)/BX$5))))))*100</f>
        <v>84</v>
      </c>
      <c r="BZ91" s="78">
        <f>+BY91</f>
        <v>84</v>
      </c>
      <c r="CA91" s="115">
        <f>+ROUND(BY91,1)</f>
        <v>84</v>
      </c>
      <c r="CB91" s="72">
        <f>RANK(BZ91,BZ$13:BZ$224)</f>
        <v>7</v>
      </c>
      <c r="CC91" s="73">
        <v>3</v>
      </c>
      <c r="CD91" s="68">
        <f>(IF(CC91=-1,0,(IF(CC91&gt;CC$4,0,IF(CC91&lt;CC$3,1,((CC$4-CC91)/CC$5))))))*100</f>
        <v>100</v>
      </c>
      <c r="CE91" s="73">
        <v>34.5</v>
      </c>
      <c r="CF91" s="66">
        <f>(IF(CE91=-1,0,(IF(CE91&gt;CE$4,0,IF(CE91&lt;CE$3,1,((CE$4-CE91)/CE$5))))))*100</f>
        <v>100</v>
      </c>
      <c r="CG91" s="73">
        <v>21.9384183523829</v>
      </c>
      <c r="CH91" s="66">
        <f>(IF(CG91=-1,0,(IF(CG91&gt;CG$4,0,IF(CG91&lt;CG$3,1,((CG$4-CG91)/CG$5)^$CH$3)))))*100</f>
        <v>100</v>
      </c>
      <c r="CI91" s="73" t="s">
        <v>1976</v>
      </c>
      <c r="CJ91" s="78" t="str">
        <f>IF(CI91="NO VAT","No VAT",(IF(CI91="NO REFUND",0,(IF(CI91&gt;CI$5,0,IF(CI91&lt;CI$3,1,((CI$5-CI91)/CI$5))))))*100)</f>
        <v>No VAT</v>
      </c>
      <c r="CK91" s="73" t="s">
        <v>1976</v>
      </c>
      <c r="CL91" s="68" t="str">
        <f>IF(CK91="NO VAT","No VAT",(IF(CK91="NO REFUND",0,(IF(CK91&gt;CK$4,0,IF(CK91&lt;CK$3,1,((CK$4-CK91)/CK$5))))))*100)</f>
        <v>No VAT</v>
      </c>
      <c r="CM91" s="73">
        <v>2.75</v>
      </c>
      <c r="CN91" s="68">
        <f>IF(CM91="NO CIT","No CIT",IF(CM91&gt;CM$4,0,IF(CM91&lt;CM$3,1,((CM$4-CM91)/CM$5)))*100)</f>
        <v>97.706422018348633</v>
      </c>
      <c r="CO91" s="73">
        <v>0</v>
      </c>
      <c r="CP91" s="66">
        <f>IF(CO91="NO CIT","No CIT",IF(CO91&gt;CO$4,0,IF(CO91&lt;CO$3,1,((CO$5-CO91)/CO$5)))*100)</f>
        <v>100</v>
      </c>
      <c r="CQ91" s="157">
        <f>IF(OR(ISNUMBER(CJ91),ISNUMBER(CL91),ISNUMBER(CN91),ISNUMBER(CP91)),AVERAGE(CJ91,CL91,CN91,CP91),"")</f>
        <v>98.853211009174316</v>
      </c>
      <c r="CR91" s="128">
        <f>AVERAGE(CD91,CF91,CH91,CQ91)</f>
        <v>99.713302752293572</v>
      </c>
      <c r="CS91" s="78">
        <f>+CR91</f>
        <v>99.713302752293572</v>
      </c>
      <c r="CT91" s="115">
        <f>ROUND(CR91,1)</f>
        <v>99.7</v>
      </c>
      <c r="CU91" s="69">
        <f>RANK(CS91,CS$13:CS$224)</f>
        <v>2</v>
      </c>
      <c r="CV91" s="73">
        <v>1</v>
      </c>
      <c r="CW91" s="68">
        <f>(IF(CV91=-1,0,(IF(CV91&gt;CV$4,0,IF(CV91&lt;CV$3,1,((CV$4-CV91)/CV$5))))))*100</f>
        <v>100</v>
      </c>
      <c r="CX91" s="73">
        <v>0.66600000000000004</v>
      </c>
      <c r="CY91" s="68">
        <f>(IF(CX91=-1,0,(IF(CX91&gt;CX$4,0,IF(CX91&lt;CX$3,1,((CX$4-CX91)/CX$5))))))*100</f>
        <v>100</v>
      </c>
      <c r="CZ91" s="73">
        <v>0</v>
      </c>
      <c r="DA91" s="68">
        <f>(IF(CZ91=-1,0,(IF(CZ91&gt;CZ$4,0,IF(CZ91&lt;CZ$3,1,((CZ$4-CZ91)/CZ$5))))))*100</f>
        <v>100</v>
      </c>
      <c r="DB91" s="73">
        <v>12</v>
      </c>
      <c r="DC91" s="68">
        <f>(IF(DB91=-1,0,(IF(DB91&gt;DB$4,0,IF(DB91&lt;DB$3,1,((DB$4-DB91)/DB$5))))))*100</f>
        <v>97</v>
      </c>
      <c r="DD91" s="73">
        <v>18.545454545454501</v>
      </c>
      <c r="DE91" s="68">
        <f>(IF(DD91=-1,0,(IF(DD91&gt;DD$4,0,IF(DD91&lt;DD$3,1,((DD$4-DD91)/DD$5))))))*100</f>
        <v>93.711306614532432</v>
      </c>
      <c r="DF91" s="73">
        <v>1.3181818181818199</v>
      </c>
      <c r="DG91" s="68">
        <f>(IF(DF91=-1,0,(IF(DF91&gt;DF$4,0,IF(DF91&lt;DF$3,1,((DF$4-DF91)/DF$5))))))*100</f>
        <v>99.866869532141493</v>
      </c>
      <c r="DH91" s="73">
        <v>265.625</v>
      </c>
      <c r="DI91" s="68">
        <f>(IF(DH91=-1,0,(IF(DH91&gt;DH$4,0,IF(DH91&lt;DH$3,1,((DH$4-DH91)/DH$5))))))*100</f>
        <v>77.864583333333343</v>
      </c>
      <c r="DJ91" s="73">
        <v>56.8</v>
      </c>
      <c r="DK91" s="66">
        <f>(IF(DJ91=-1,0,(IF(DJ91&gt;DJ$4,0,IF(DJ91&lt;DJ$3,1,((DJ$4-DJ91)/DJ$5))))))*100</f>
        <v>91.885714285714286</v>
      </c>
      <c r="DL91" s="78">
        <f>AVERAGE(CW91,CY91,DA91,DC91,DE91,DG91,DI91,DK91)</f>
        <v>95.041059220715198</v>
      </c>
      <c r="DM91" s="78">
        <f>+DL91</f>
        <v>95.041059220715198</v>
      </c>
      <c r="DN91" s="115">
        <f>ROUND(DL91,1)</f>
        <v>95</v>
      </c>
      <c r="DO91" s="69">
        <f>RANK(DM91,DM$13:DM$224)</f>
        <v>29</v>
      </c>
      <c r="DP91" s="67">
        <v>385</v>
      </c>
      <c r="DQ91" s="66">
        <f>(IF(DP91=-1,0,(IF(DP91&gt;DP$4,0,IF(DP91&lt;DP$3,1,((DP$4-DP91)/DP$5))))))*100</f>
        <v>78.278688524590166</v>
      </c>
      <c r="DR91" s="67">
        <v>23.6</v>
      </c>
      <c r="DS91" s="66">
        <f>(IF(DR91=-1,0,(IF(DR91&gt;DR$4,0,IF(DR91&lt;DR$3,1,((DR$4-DR91)/DR$5))))))*100</f>
        <v>73.565804274465691</v>
      </c>
      <c r="DT91" s="67">
        <v>10</v>
      </c>
      <c r="DU91" s="66">
        <f>DT91/18*100</f>
        <v>55.555555555555557</v>
      </c>
      <c r="DV91" s="78">
        <f>AVERAGE(DU91,DQ91,DS91)</f>
        <v>69.133349451537129</v>
      </c>
      <c r="DW91" s="78">
        <f>+DV91</f>
        <v>69.133349451537129</v>
      </c>
      <c r="DX91" s="115">
        <f>ROUND(DV91,1)</f>
        <v>69.099999999999994</v>
      </c>
      <c r="DY91" s="69">
        <f>RANK(DW91,DW$13:DW$224)</f>
        <v>31</v>
      </c>
      <c r="DZ91" s="67">
        <v>87.185430284247403</v>
      </c>
      <c r="EA91" s="68">
        <f>(IF(DZ91=-1,0,(IF(DZ91&lt;DZ$4,0,IF(DZ91&gt;DZ$3,1,((-DZ$4+DZ91)/DZ$5))))))*100</f>
        <v>93.848687065928303</v>
      </c>
      <c r="EB91" s="67">
        <v>6</v>
      </c>
      <c r="EC91" s="66">
        <f>(IF(EB91=-1,0,(IF(EB91&lt;EB$4,0,IF(EB91&gt;EB$3,1,((-EB$4+EB91)/EB$5))))))*100</f>
        <v>37.5</v>
      </c>
      <c r="ED91" s="68">
        <f>AVERAGE(EA91,EC91)</f>
        <v>65.674343532964144</v>
      </c>
      <c r="EE91" s="78">
        <f>+ED91</f>
        <v>65.674343532964144</v>
      </c>
      <c r="EF91" s="115">
        <f>ROUND(ED91,1)</f>
        <v>65.7</v>
      </c>
      <c r="EG91" s="69">
        <f>RANK(EE91,EE$13:EE$224)</f>
        <v>45</v>
      </c>
      <c r="EH91" s="81"/>
      <c r="EI91" s="81"/>
      <c r="EJ91" s="81"/>
      <c r="EK91" s="83">
        <f>RANK(EN91,EN$13:EN$224)</f>
        <v>3</v>
      </c>
      <c r="EL91" s="134">
        <f>ROUND(EM91,1)</f>
        <v>85.3</v>
      </c>
      <c r="EM91" s="158">
        <f>AVERAGE(Q91,AC91,BA91,BH91,BY91,CR91,DL91,DV91,ED91,AO91)</f>
        <v>85.315397474691082</v>
      </c>
      <c r="EN91" s="139">
        <f>AVERAGE(Q91,AC91,BA91,BH91,BY91,CR91,DL91,DV91,ED91,AO91)</f>
        <v>85.315397474691082</v>
      </c>
      <c r="EO91" s="84"/>
      <c r="EP91" s="85"/>
      <c r="EQ91" s="46"/>
    </row>
    <row r="92" spans="1:149" ht="14.45" customHeight="1" x14ac:dyDescent="0.25">
      <c r="A92" s="64" t="s">
        <v>98</v>
      </c>
      <c r="B92" s="156" t="str">
        <f>INDEX('Economy Names'!$A$2:$H$213,'Economy Names'!L81,'Economy Names'!$K$1)</f>
        <v>Hungary</v>
      </c>
      <c r="C92" s="65">
        <v>6</v>
      </c>
      <c r="D92" s="66">
        <f>(IF(C92=-1,0,(IF(C92&gt;C$4,0,IF(C92&lt;C$3,1,((C$4-C92)/C$5))))))*100</f>
        <v>70.588235294117652</v>
      </c>
      <c r="E92" s="65">
        <v>7</v>
      </c>
      <c r="F92" s="66">
        <f>(IF(E92=-1,0,(IF(E92&gt;E$4,0,IF(E92&lt;E$3,1,((E$4-E92)/E$5))))))*100</f>
        <v>93.467336683417088</v>
      </c>
      <c r="G92" s="67">
        <v>4.4671906021883698</v>
      </c>
      <c r="H92" s="66">
        <f>(IF(G92=-1,0,(IF(G92&gt;G$4,0,IF(G92&lt;G$3,1,((G$4-G92)/G$5))))))*100</f>
        <v>97.766404698905816</v>
      </c>
      <c r="I92" s="65">
        <v>6</v>
      </c>
      <c r="J92" s="66">
        <f>(IF(I92=-1,0,(IF(I92&gt;I$4,0,IF(I92&lt;I$3,1,((I$4-I92)/I$5))))))*100</f>
        <v>70.588235294117652</v>
      </c>
      <c r="K92" s="65">
        <v>7</v>
      </c>
      <c r="L92" s="66">
        <f>(IF(K92=-1,0,(IF(K92&gt;K$4,0,IF(K92&lt;K$3,1,((K$4-K92)/K$5))))))*100</f>
        <v>93.467336683417088</v>
      </c>
      <c r="M92" s="67">
        <v>4.4671906021883698</v>
      </c>
      <c r="N92" s="68">
        <f>(IF(M92=-1,0,(IF(M92&gt;M$4,0,IF(M92&lt;M$3,1,((M$4-M92)/M$5))))))*100</f>
        <v>97.766404698905816</v>
      </c>
      <c r="O92" s="67">
        <v>36.2204643420678</v>
      </c>
      <c r="P92" s="66">
        <f>(IF(O92=-1,0,(IF(O92&gt;O$4,0,IF(O92&lt;O$3,1,((O$4-O92)/O$5))))))*100</f>
        <v>90.944883914483057</v>
      </c>
      <c r="Q92" s="68">
        <f>25%*P92+12.5%*D92+12.5%*F92+12.5%*H92+12.5%*J92+12.5%*L92+12.5%*N92</f>
        <v>88.191715147730903</v>
      </c>
      <c r="R92" s="78">
        <f>+Q92</f>
        <v>88.191715147730903</v>
      </c>
      <c r="S92" s="115">
        <f>+ROUND(Q92,1)</f>
        <v>88.2</v>
      </c>
      <c r="T92" s="69">
        <f>RANK(R92,R$13:R$224)</f>
        <v>87</v>
      </c>
      <c r="U92" s="70">
        <v>22</v>
      </c>
      <c r="V92" s="66">
        <f>(IF(U92=-1,0,(IF(U92&gt;U$4,0,IF(U92&lt;U$3,1,((U$4-U92)/U$5))))))*100</f>
        <v>32</v>
      </c>
      <c r="W92" s="71">
        <v>192.5</v>
      </c>
      <c r="X92" s="66">
        <f>(IF(W92=-1,0,(IF(W92&gt;W$4,0,IF(W92&lt;W$3,1,((W$4-W92)/W$5))))))*100</f>
        <v>52.017291066282425</v>
      </c>
      <c r="Y92" s="71">
        <v>0.55205299992082002</v>
      </c>
      <c r="Z92" s="68">
        <f>(IF(Y92=-1,0,(IF(Y92&gt;Y$4,0,IF(Y92&lt;Y$3,1,((Y$4-Y92)/Y$5))))))*100</f>
        <v>97.239735000395882</v>
      </c>
      <c r="AA92" s="70">
        <v>13</v>
      </c>
      <c r="AB92" s="66">
        <f>IF(AA92="No Practice", 0, AA92/15*100)</f>
        <v>86.666666666666671</v>
      </c>
      <c r="AC92" s="68">
        <f>AVERAGE(V92,X92,Z92,AB92)</f>
        <v>66.980923183336245</v>
      </c>
      <c r="AD92" s="68">
        <f>+AC92</f>
        <v>66.980923183336245</v>
      </c>
      <c r="AE92" s="115">
        <f>+ROUND(AC92,1)</f>
        <v>67</v>
      </c>
      <c r="AF92" s="72">
        <f>RANK(AD92,AD$13:AD$224)</f>
        <v>108</v>
      </c>
      <c r="AG92" s="70">
        <v>5</v>
      </c>
      <c r="AH92" s="66">
        <f>(IF(AG92=-1,0,(IF(AG92&gt;AG$4,0,IF(AG92&lt;AG$3,1,((AG$4-AG92)/AG$5))))))*100</f>
        <v>66.666666666666657</v>
      </c>
      <c r="AI92" s="70">
        <v>257</v>
      </c>
      <c r="AJ92" s="66">
        <f>(IF(AI92=-1,0,(IF(AI92&gt;AI$4,0,IF(AI92&lt;AI$3,1,((AI$4-AI92)/AI$5))))))*100</f>
        <v>0</v>
      </c>
      <c r="AK92" s="71">
        <v>74.730062030554507</v>
      </c>
      <c r="AL92" s="66">
        <f>(IF(AK92=-1,0,(IF(AK92&gt;AK$4,0,IF(AK92&lt;AK$3,1,((AK$4-AK92)/AK$5))))))*100</f>
        <v>99.077406641598103</v>
      </c>
      <c r="AM92" s="70">
        <v>7</v>
      </c>
      <c r="AN92" s="66">
        <f>+IF(AM92="No Practice",0,AM92/8)*100</f>
        <v>87.5</v>
      </c>
      <c r="AO92" s="74">
        <f>AVERAGE(AH92,AJ92,AL92,AN92)</f>
        <v>63.311018327066193</v>
      </c>
      <c r="AP92" s="68">
        <f>+AO92</f>
        <v>63.311018327066193</v>
      </c>
      <c r="AQ92" s="115">
        <f>+ROUND(AO92,1)</f>
        <v>63.3</v>
      </c>
      <c r="AR92" s="69">
        <f>RANK(AP92,AP$13:AP$224)</f>
        <v>125</v>
      </c>
      <c r="AS92" s="75">
        <v>4</v>
      </c>
      <c r="AT92" s="66">
        <f>(IF(AS92=-1,0,(IF(AS92&gt;AS$4,0,IF(AS92&lt;AS$3,1,((AS$4-AS92)/AS$5))))))*100</f>
        <v>75</v>
      </c>
      <c r="AU92" s="75">
        <v>17.5</v>
      </c>
      <c r="AV92" s="66">
        <f>(IF(AU92=-1,0,(IF(AU92&gt;AU$4,0,IF(AU92&lt;AU$3,1,((AU$4-AU92)/AU$5))))))*100</f>
        <v>92.10526315789474</v>
      </c>
      <c r="AW92" s="75">
        <v>5.0121700760189398</v>
      </c>
      <c r="AX92" s="68">
        <f>(IF(AW92=-1,0,(IF(AW92&gt;AW$4,0,IF(AW92&lt;AW$3,1,((AW$4-AW92)/AW$5))))))*100</f>
        <v>66.585532826540401</v>
      </c>
      <c r="AY92" s="75">
        <v>26</v>
      </c>
      <c r="AZ92" s="66">
        <f>+IF(AY92="No Practice",0,AY92/30)*100</f>
        <v>86.666666666666671</v>
      </c>
      <c r="BA92" s="76">
        <f>AVERAGE(AT92,AV92,AX92,AZ92)</f>
        <v>80.08936566277545</v>
      </c>
      <c r="BB92" s="68">
        <f>+BA92</f>
        <v>80.08936566277545</v>
      </c>
      <c r="BC92" s="115">
        <f>+ROUND(BA92,1)</f>
        <v>80.099999999999994</v>
      </c>
      <c r="BD92" s="69">
        <f>RANK(BB92,BB$13:BB$224)</f>
        <v>29</v>
      </c>
      <c r="BE92" s="73">
        <v>6</v>
      </c>
      <c r="BF92" s="73">
        <v>9</v>
      </c>
      <c r="BG92" s="77">
        <f>+SUM(BE92,BF92)</f>
        <v>15</v>
      </c>
      <c r="BH92" s="76">
        <f>(IF(BG92=-1,0,(IF(BG92&lt;BG$4,0,IF(BG92&gt;BG$3,1,((-BG$4+BG92)/BG$5))))))*100</f>
        <v>75</v>
      </c>
      <c r="BI92" s="119">
        <f>+BH92</f>
        <v>75</v>
      </c>
      <c r="BJ92" s="115">
        <f>ROUND(BH92,1)</f>
        <v>75</v>
      </c>
      <c r="BK92" s="69">
        <f>RANK(BI92,BI$13:BI$224)</f>
        <v>37</v>
      </c>
      <c r="BL92" s="73">
        <v>2</v>
      </c>
      <c r="BM92" s="68">
        <f>(IF(BL92=-1,0,(IF(BL92&lt;BL$4,0,IF(BL92&gt;BL$3,1,((-BL$4+BL92)/BL$5))))))*100</f>
        <v>20</v>
      </c>
      <c r="BN92" s="73">
        <v>4</v>
      </c>
      <c r="BO92" s="68">
        <f>(IF(BN92=-1,0,(IF(BN92&lt;BN$4,0,IF(BN92&gt;BN$3,1,((-BN$4+BN92)/BN$5))))))*100</f>
        <v>40</v>
      </c>
      <c r="BP92" s="73">
        <v>7</v>
      </c>
      <c r="BQ92" s="68">
        <f>(IF(BP92=-1,0,(IF(BP92&lt;BP$4,0,IF(BP92&gt;BP$3,1,((-BP$4+BP92)/BP$5))))))*100</f>
        <v>70</v>
      </c>
      <c r="BR92" s="73">
        <v>4</v>
      </c>
      <c r="BS92" s="78">
        <f>(IF(BR92=-1,0,(IF(BR92&lt;BR$4,0,IF(BR92&gt;BR$3,1,((-BR$4+BR92)/BR$5))))))*100</f>
        <v>66.666666666666657</v>
      </c>
      <c r="BT92" s="73">
        <v>5</v>
      </c>
      <c r="BU92" s="68">
        <f>(IF(BT92=-1,0,(IF(BT92&lt;BT$4,0,IF(BT92&gt;BT$3,1,((-BT$4+BT92)/BT$5))))))*100</f>
        <v>71.428571428571431</v>
      </c>
      <c r="BV92" s="73">
        <v>5</v>
      </c>
      <c r="BW92" s="66">
        <f>(IF(BV92=-1,0,(IF(BV92&lt;BV$4,0,IF(BV92&gt;BV$3,1,((-BV$4+BV92)/BV$5))))))*100</f>
        <v>71.428571428571431</v>
      </c>
      <c r="BX92" s="77">
        <f>+SUM(BN92,BL92,BP92,BR92,BT92,BV92)</f>
        <v>27</v>
      </c>
      <c r="BY92" s="80">
        <f>(IF(BX92=-1,0,(IF(BX92&lt;BX$4,0,IF(BX92&gt;BX$3,1,((-BX$4+BX92)/BX$5))))))*100</f>
        <v>54</v>
      </c>
      <c r="BZ92" s="78">
        <f>+BY92</f>
        <v>54</v>
      </c>
      <c r="CA92" s="115">
        <f>+ROUND(BY92,1)</f>
        <v>54</v>
      </c>
      <c r="CB92" s="72">
        <f>RANK(BZ92,BZ$13:BZ$224)</f>
        <v>97</v>
      </c>
      <c r="CC92" s="73">
        <v>11</v>
      </c>
      <c r="CD92" s="68">
        <f>(IF(CC92=-1,0,(IF(CC92&gt;CC$4,0,IF(CC92&lt;CC$3,1,((CC$4-CC92)/CC$5))))))*100</f>
        <v>86.666666666666671</v>
      </c>
      <c r="CE92" s="73">
        <v>277</v>
      </c>
      <c r="CF92" s="66">
        <f>(IF(CE92=-1,0,(IF(CE92&gt;CE$4,0,IF(CE92&lt;CE$3,1,((CE$4-CE92)/CE$5))))))*100</f>
        <v>64.760432766615153</v>
      </c>
      <c r="CG92" s="73">
        <v>37.878591642550198</v>
      </c>
      <c r="CH92" s="66">
        <f>(IF(CG92=-1,0,(IF(CG92&gt;CG$4,0,IF(CG92&lt;CG$3,1,((CG$4-CG92)/CG$5)^$CH$3)))))*100</f>
        <v>83.364125230990311</v>
      </c>
      <c r="CI92" s="73">
        <v>15</v>
      </c>
      <c r="CJ92" s="78">
        <f>IF(CI92="NO VAT","No VAT",(IF(CI92="NO REFUND",0,(IF(CI92&gt;CI$5,0,IF(CI92&lt;CI$3,1,((CI$5-CI92)/CI$5))))))*100)</f>
        <v>70</v>
      </c>
      <c r="CK92" s="73">
        <v>11.1666666666667</v>
      </c>
      <c r="CL92" s="68">
        <f>IF(CK92="NO VAT","No VAT",(IF(CK92="NO REFUND",0,(IF(CK92&gt;CK$4,0,IF(CK92&lt;CK$3,1,((CK$4-CK92)/CK$5))))))*100)</f>
        <v>84.62033462033456</v>
      </c>
      <c r="CM92" s="73">
        <v>4</v>
      </c>
      <c r="CN92" s="68">
        <f>IF(CM92="NO CIT","No CIT",IF(CM92&gt;CM$4,0,IF(CM92&lt;CM$3,1,((CM$4-CM92)/CM$5)))*100)</f>
        <v>95.412844036697251</v>
      </c>
      <c r="CO92" s="73">
        <v>0</v>
      </c>
      <c r="CP92" s="66">
        <f>IF(CO92="NO CIT","No CIT",IF(CO92&gt;CO$4,0,IF(CO92&lt;CO$3,1,((CO$5-CO92)/CO$5)))*100)</f>
        <v>100</v>
      </c>
      <c r="CQ92" s="157">
        <f>IF(OR(ISNUMBER(CJ92),ISNUMBER(CL92),ISNUMBER(CN92),ISNUMBER(CP92)),AVERAGE(CJ92,CL92,CN92,CP92),"")</f>
        <v>87.50829466425796</v>
      </c>
      <c r="CR92" s="128">
        <f>AVERAGE(CD92,CF92,CH92,CQ92)</f>
        <v>80.574879832132524</v>
      </c>
      <c r="CS92" s="78">
        <f>+CR92</f>
        <v>80.574879832132524</v>
      </c>
      <c r="CT92" s="115">
        <f>ROUND(CR92,1)</f>
        <v>80.599999999999994</v>
      </c>
      <c r="CU92" s="69">
        <f>RANK(CS92,CS$13:CS$224)</f>
        <v>56</v>
      </c>
      <c r="CV92" s="73">
        <v>0</v>
      </c>
      <c r="CW92" s="68">
        <f>(IF(CV92=-1,0,(IF(CV92&gt;CV$4,0,IF(CV92&lt;CV$3,1,((CV$4-CV92)/CV$5))))))*100</f>
        <v>100</v>
      </c>
      <c r="CX92" s="73">
        <v>0.75</v>
      </c>
      <c r="CY92" s="68">
        <f>(IF(CX92=-1,0,(IF(CX92&gt;CX$4,0,IF(CX92&lt;CX$3,1,((CX$4-CX92)/CX$5))))))*100</f>
        <v>100</v>
      </c>
      <c r="CZ92" s="73">
        <v>0</v>
      </c>
      <c r="DA92" s="68">
        <f>(IF(CZ92=-1,0,(IF(CZ92&gt;CZ$4,0,IF(CZ92&lt;CZ$3,1,((CZ$4-CZ92)/CZ$5))))))*100</f>
        <v>100</v>
      </c>
      <c r="DB92" s="73">
        <v>0</v>
      </c>
      <c r="DC92" s="68">
        <f>(IF(DB92=-1,0,(IF(DB92&gt;DB$4,0,IF(DB92&lt;DB$3,1,((DB$4-DB92)/DB$5))))))*100</f>
        <v>100</v>
      </c>
      <c r="DD92" s="73">
        <v>0</v>
      </c>
      <c r="DE92" s="68">
        <f>(IF(DD92=-1,0,(IF(DD92&gt;DD$4,0,IF(DD92&lt;DD$3,1,((DD$4-DD92)/DD$5))))))*100</f>
        <v>100</v>
      </c>
      <c r="DF92" s="73">
        <v>0.75</v>
      </c>
      <c r="DG92" s="68">
        <f>(IF(DF92=-1,0,(IF(DF92&gt;DF$4,0,IF(DF92&lt;DF$3,1,((DF$4-DF92)/DF$5))))))*100</f>
        <v>100</v>
      </c>
      <c r="DH92" s="73">
        <v>0</v>
      </c>
      <c r="DI92" s="68">
        <f>(IF(DH92=-1,0,(IF(DH92&gt;DH$4,0,IF(DH92&lt;DH$3,1,((DH$4-DH92)/DH$5))))))*100</f>
        <v>100</v>
      </c>
      <c r="DJ92" s="73">
        <v>0</v>
      </c>
      <c r="DK92" s="66">
        <f>(IF(DJ92=-1,0,(IF(DJ92&gt;DJ$4,0,IF(DJ92&lt;DJ$3,1,((DJ$4-DJ92)/DJ$5))))))*100</f>
        <v>100</v>
      </c>
      <c r="DL92" s="78">
        <f>AVERAGE(CW92,CY92,DA92,DC92,DE92,DG92,DI92,DK92)</f>
        <v>100</v>
      </c>
      <c r="DM92" s="78">
        <f>+DL92</f>
        <v>100</v>
      </c>
      <c r="DN92" s="115">
        <f>ROUND(DL92,1)</f>
        <v>100</v>
      </c>
      <c r="DO92" s="69">
        <f>RANK(DM92,DM$13:DM$224)</f>
        <v>1</v>
      </c>
      <c r="DP92" s="67">
        <v>605</v>
      </c>
      <c r="DQ92" s="66">
        <f>(IF(DP92=-1,0,(IF(DP92&gt;DP$4,0,IF(DP92&lt;DP$3,1,((DP$4-DP92)/DP$5))))))*100</f>
        <v>60.245901639344254</v>
      </c>
      <c r="DR92" s="67">
        <v>15</v>
      </c>
      <c r="DS92" s="66">
        <f>(IF(DR92=-1,0,(IF(DR92&gt;DR$4,0,IF(DR92&lt;DR$3,1,((DR$4-DR92)/DR$5))))))*100</f>
        <v>83.239595050618661</v>
      </c>
      <c r="DT92" s="67">
        <v>12.5</v>
      </c>
      <c r="DU92" s="66">
        <f>DT92/18*100</f>
        <v>69.444444444444443</v>
      </c>
      <c r="DV92" s="78">
        <f>AVERAGE(DU92,DQ92,DS92)</f>
        <v>70.976647044802462</v>
      </c>
      <c r="DW92" s="78">
        <f>+DV92</f>
        <v>70.976647044802462</v>
      </c>
      <c r="DX92" s="115">
        <f>ROUND(DV92,1)</f>
        <v>71</v>
      </c>
      <c r="DY92" s="69">
        <f>RANK(DW92,DW$13:DW$224)</f>
        <v>25</v>
      </c>
      <c r="DZ92" s="67">
        <v>44.190385815312098</v>
      </c>
      <c r="EA92" s="68">
        <f>(IF(DZ92=-1,0,(IF(DZ92&lt;DZ$4,0,IF(DZ92&gt;DZ$3,1,((-DZ$4+DZ92)/DZ$5))))))*100</f>
        <v>47.567691943285354</v>
      </c>
      <c r="EB92" s="67">
        <v>10</v>
      </c>
      <c r="EC92" s="66">
        <f>(IF(EB92=-1,0,(IF(EB92&lt;EB$4,0,IF(EB92&gt;EB$3,1,((-EB$4+EB92)/EB$5))))))*100</f>
        <v>62.5</v>
      </c>
      <c r="ED92" s="68">
        <f>AVERAGE(EA92,EC92)</f>
        <v>55.033845971642677</v>
      </c>
      <c r="EE92" s="78">
        <f>+ED92</f>
        <v>55.033845971642677</v>
      </c>
      <c r="EF92" s="115">
        <f>ROUND(ED92,1)</f>
        <v>55</v>
      </c>
      <c r="EG92" s="69">
        <f>RANK(EE92,EE$13:EE$224)</f>
        <v>66</v>
      </c>
      <c r="EH92" s="81"/>
      <c r="EI92" s="81"/>
      <c r="EJ92" s="81"/>
      <c r="EK92" s="83">
        <f>RANK(EN92,EN$13:EN$224)</f>
        <v>52</v>
      </c>
      <c r="EL92" s="134">
        <f>ROUND(EM92,1)</f>
        <v>73.400000000000006</v>
      </c>
      <c r="EM92" s="158">
        <f>AVERAGE(Q92,AC92,BA92,BH92,BY92,CR92,DL92,DV92,ED92,AO92)</f>
        <v>73.415839516948637</v>
      </c>
      <c r="EN92" s="139">
        <f>AVERAGE(Q92,AC92,BA92,BH92,BY92,CR92,DL92,DV92,ED92,AO92)</f>
        <v>73.415839516948637</v>
      </c>
      <c r="EO92" s="84"/>
      <c r="EP92" s="85"/>
      <c r="EQ92" s="46"/>
    </row>
    <row r="93" spans="1:149" ht="14.45" customHeight="1" x14ac:dyDescent="0.25">
      <c r="A93" s="64" t="s">
        <v>99</v>
      </c>
      <c r="B93" s="156" t="str">
        <f>INDEX('Economy Names'!$A$2:$H$213,'Economy Names'!L82,'Economy Names'!$K$1)</f>
        <v>Iceland</v>
      </c>
      <c r="C93" s="65">
        <v>5</v>
      </c>
      <c r="D93" s="66">
        <f>(IF(C93=-1,0,(IF(C93&gt;C$4,0,IF(C93&lt;C$3,1,((C$4-C93)/C$5))))))*100</f>
        <v>76.470588235294116</v>
      </c>
      <c r="E93" s="65">
        <v>11.5</v>
      </c>
      <c r="F93" s="66">
        <f>(IF(E93=-1,0,(IF(E93&gt;E$4,0,IF(E93&lt;E$3,1,((E$4-E93)/E$5))))))*100</f>
        <v>88.94472361809045</v>
      </c>
      <c r="G93" s="67">
        <v>1.93498394159702</v>
      </c>
      <c r="H93" s="66">
        <f>(IF(G93=-1,0,(IF(G93&gt;G$4,0,IF(G93&lt;G$3,1,((G$4-G93)/G$5))))))*100</f>
        <v>99.032508029201495</v>
      </c>
      <c r="I93" s="65">
        <v>5</v>
      </c>
      <c r="J93" s="66">
        <f>(IF(I93=-1,0,(IF(I93&gt;I$4,0,IF(I93&lt;I$3,1,((I$4-I93)/I$5))))))*100</f>
        <v>76.470588235294116</v>
      </c>
      <c r="K93" s="65">
        <v>11.5</v>
      </c>
      <c r="L93" s="66">
        <f>(IF(K93=-1,0,(IF(K93&gt;K$4,0,IF(K93&lt;K$3,1,((K$4-K93)/K$5))))))*100</f>
        <v>88.94472361809045</v>
      </c>
      <c r="M93" s="67">
        <v>1.93498394159702</v>
      </c>
      <c r="N93" s="68">
        <f>(IF(M93=-1,0,(IF(M93&gt;M$4,0,IF(M93&lt;M$3,1,((M$4-M93)/M$5))))))*100</f>
        <v>99.032508029201495</v>
      </c>
      <c r="O93" s="67">
        <v>7.3967276054931599</v>
      </c>
      <c r="P93" s="66">
        <f>(IF(O93=-1,0,(IF(O93&gt;O$4,0,IF(O93&lt;O$3,1,((O$4-O93)/O$5))))))*100</f>
        <v>98.150818098626715</v>
      </c>
      <c r="Q93" s="68">
        <f>25%*P93+12.5%*D93+12.5%*F93+12.5%*H93+12.5%*J93+12.5%*L93+12.5%*N93</f>
        <v>90.649659495303197</v>
      </c>
      <c r="R93" s="78">
        <f>+Q93</f>
        <v>90.649659495303197</v>
      </c>
      <c r="S93" s="115">
        <f>+ROUND(Q93,1)</f>
        <v>90.6</v>
      </c>
      <c r="T93" s="69">
        <f>RANK(R93,R$13:R$224)</f>
        <v>64</v>
      </c>
      <c r="U93" s="70">
        <v>17</v>
      </c>
      <c r="V93" s="66">
        <f>(IF(U93=-1,0,(IF(U93&gt;U$4,0,IF(U93&lt;U$3,1,((U$4-U93)/U$5))))))*100</f>
        <v>52</v>
      </c>
      <c r="W93" s="70">
        <v>84</v>
      </c>
      <c r="X93" s="66">
        <f>(IF(W93=-1,0,(IF(W93&gt;W$4,0,IF(W93&lt;W$3,1,((W$4-W93)/W$5))))))*100</f>
        <v>83.285302593659935</v>
      </c>
      <c r="Y93" s="71">
        <v>0.47184876740472997</v>
      </c>
      <c r="Z93" s="68">
        <f>(IF(Y93=-1,0,(IF(Y93&gt;Y$4,0,IF(Y93&lt;Y$3,1,((Y$4-Y93)/Y$5))))))*100</f>
        <v>97.640756162976345</v>
      </c>
      <c r="AA93" s="70">
        <v>8</v>
      </c>
      <c r="AB93" s="66">
        <f>IF(AA93="No Practice", 0, AA93/15*100)</f>
        <v>53.333333333333336</v>
      </c>
      <c r="AC93" s="68">
        <f>AVERAGE(V93,X93,Z93,AB93)</f>
        <v>71.564848022492399</v>
      </c>
      <c r="AD93" s="68">
        <f>+AC93</f>
        <v>71.564848022492399</v>
      </c>
      <c r="AE93" s="115">
        <f>+ROUND(AC93,1)</f>
        <v>71.599999999999994</v>
      </c>
      <c r="AF93" s="72">
        <f>RANK(AD93,AD$13:AD$224)</f>
        <v>72</v>
      </c>
      <c r="AG93" s="70">
        <v>4</v>
      </c>
      <c r="AH93" s="66">
        <f>(IF(AG93=-1,0,(IF(AG93&gt;AG$4,0,IF(AG93&lt;AG$3,1,((AG$4-AG93)/AG$5))))))*100</f>
        <v>83.333333333333343</v>
      </c>
      <c r="AI93" s="70">
        <v>22</v>
      </c>
      <c r="AJ93" s="66">
        <f>(IF(AI93=-1,0,(IF(AI93&gt;AI$4,0,IF(AI93&lt;AI$3,1,((AI$4-AI93)/AI$5))))))*100</f>
        <v>98.260869565217391</v>
      </c>
      <c r="AK93" s="71">
        <v>10.326438268932099</v>
      </c>
      <c r="AL93" s="66">
        <f>(IF(AK93=-1,0,(IF(AK93&gt;AK$4,0,IF(AK93&lt;AK$3,1,((AK$4-AK93)/AK$5))))))*100</f>
        <v>99.872513107790965</v>
      </c>
      <c r="AM93" s="70">
        <v>7</v>
      </c>
      <c r="AN93" s="66">
        <f>+IF(AM93="No Practice",0,AM93/8)*100</f>
        <v>87.5</v>
      </c>
      <c r="AO93" s="74">
        <f>AVERAGE(AH93,AJ93,AL93,AN93)</f>
        <v>92.241679001585425</v>
      </c>
      <c r="AP93" s="68">
        <f>+AO93</f>
        <v>92.241679001585425</v>
      </c>
      <c r="AQ93" s="115">
        <f>+ROUND(AO93,1)</f>
        <v>92.2</v>
      </c>
      <c r="AR93" s="69">
        <f>RANK(AP93,AP$13:AP$224)</f>
        <v>16</v>
      </c>
      <c r="AS93" s="75">
        <v>3</v>
      </c>
      <c r="AT93" s="66">
        <f>(IF(AS93=-1,0,(IF(AS93&gt;AS$4,0,IF(AS93&lt;AS$3,1,((AS$4-AS93)/AS$5))))))*100</f>
        <v>83.333333333333343</v>
      </c>
      <c r="AU93" s="75">
        <v>3.5</v>
      </c>
      <c r="AV93" s="66">
        <f>(IF(AU93=-1,0,(IF(AU93&gt;AU$4,0,IF(AU93&lt;AU$3,1,((AU$4-AU93)/AU$5))))))*100</f>
        <v>98.803827751196167</v>
      </c>
      <c r="AW93" s="75">
        <v>3.6028835402897199</v>
      </c>
      <c r="AX93" s="68">
        <f>(IF(AW93=-1,0,(IF(AW93&gt;AW$4,0,IF(AW93&lt;AW$3,1,((AW$4-AW93)/AW$5))))))*100</f>
        <v>75.980776398068528</v>
      </c>
      <c r="AY93" s="75">
        <v>26.5</v>
      </c>
      <c r="AZ93" s="66">
        <f>+IF(AY93="No Practice",0,AY93/30)*100</f>
        <v>88.333333333333329</v>
      </c>
      <c r="BA93" s="76">
        <f>AVERAGE(AT93,AV93,AX93,AZ93)</f>
        <v>86.612817703982842</v>
      </c>
      <c r="BB93" s="68">
        <f>+BA93</f>
        <v>86.612817703982842</v>
      </c>
      <c r="BC93" s="115">
        <f>+ROUND(BA93,1)</f>
        <v>86.6</v>
      </c>
      <c r="BD93" s="69">
        <f>RANK(BB93,BB$13:BB$224)</f>
        <v>16</v>
      </c>
      <c r="BE93" s="73">
        <v>7</v>
      </c>
      <c r="BF93" s="73">
        <v>4</v>
      </c>
      <c r="BG93" s="77">
        <f>+SUM(BE93,BF93)</f>
        <v>11</v>
      </c>
      <c r="BH93" s="76">
        <f>(IF(BG93=-1,0,(IF(BG93&lt;BG$4,0,IF(BG93&gt;BG$3,1,((-BG$4+BG93)/BG$5))))))*100</f>
        <v>55.000000000000007</v>
      </c>
      <c r="BI93" s="119">
        <f>+BH93</f>
        <v>55.000000000000007</v>
      </c>
      <c r="BJ93" s="115">
        <f>ROUND(BH93,1)</f>
        <v>55</v>
      </c>
      <c r="BK93" s="69">
        <f>RANK(BI93,BI$13:BI$224)</f>
        <v>94</v>
      </c>
      <c r="BL93" s="73">
        <v>7</v>
      </c>
      <c r="BM93" s="68">
        <f>(IF(BL93=-1,0,(IF(BL93&lt;BL$4,0,IF(BL93&gt;BL$3,1,((-BL$4+BL93)/BL$5))))))*100</f>
        <v>70</v>
      </c>
      <c r="BN93" s="73">
        <v>5</v>
      </c>
      <c r="BO93" s="68">
        <f>(IF(BN93=-1,0,(IF(BN93&lt;BN$4,0,IF(BN93&gt;BN$3,1,((-BN$4+BN93)/BN$5))))))*100</f>
        <v>50</v>
      </c>
      <c r="BP93" s="73">
        <v>8</v>
      </c>
      <c r="BQ93" s="68">
        <f>(IF(BP93=-1,0,(IF(BP93&lt;BP$4,0,IF(BP93&gt;BP$3,1,((-BP$4+BP93)/BP$5))))))*100</f>
        <v>80</v>
      </c>
      <c r="BR93" s="73">
        <v>5</v>
      </c>
      <c r="BS93" s="78">
        <f>(IF(BR93=-1,0,(IF(BR93&lt;BR$4,0,IF(BR93&gt;BR$3,1,((-BR$4+BR93)/BR$5))))))*100</f>
        <v>83.333333333333343</v>
      </c>
      <c r="BT93" s="73">
        <v>5</v>
      </c>
      <c r="BU93" s="68">
        <f>(IF(BT93=-1,0,(IF(BT93&lt;BT$4,0,IF(BT93&gt;BT$3,1,((-BT$4+BT93)/BT$5))))))*100</f>
        <v>71.428571428571431</v>
      </c>
      <c r="BV93" s="73">
        <v>6</v>
      </c>
      <c r="BW93" s="66">
        <f>(IF(BV93=-1,0,(IF(BV93&lt;BV$4,0,IF(BV93&gt;BV$3,1,((-BV$4+BV93)/BV$5))))))*100</f>
        <v>85.714285714285708</v>
      </c>
      <c r="BX93" s="77">
        <f>+SUM(BN93,BL93,BP93,BR93,BT93,BV93)</f>
        <v>36</v>
      </c>
      <c r="BY93" s="80">
        <f>(IF(BX93=-1,0,(IF(BX93&lt;BX$4,0,IF(BX93&gt;BX$3,1,((-BX$4+BX93)/BX$5))))))*100</f>
        <v>72</v>
      </c>
      <c r="BZ93" s="78">
        <f>+BY93</f>
        <v>72</v>
      </c>
      <c r="CA93" s="115">
        <f>+ROUND(BY93,1)</f>
        <v>72</v>
      </c>
      <c r="CB93" s="72">
        <f>RANK(BZ93,BZ$13:BZ$224)</f>
        <v>28</v>
      </c>
      <c r="CC93" s="73">
        <v>21</v>
      </c>
      <c r="CD93" s="68">
        <f>(IF(CC93=-1,0,(IF(CC93&gt;CC$4,0,IF(CC93&lt;CC$3,1,((CC$4-CC93)/CC$5))))))*100</f>
        <v>70</v>
      </c>
      <c r="CE93" s="73">
        <v>140</v>
      </c>
      <c r="CF93" s="66">
        <f>(IF(CE93=-1,0,(IF(CE93&gt;CE$4,0,IF(CE93&lt;CE$3,1,((CE$4-CE93)/CE$5))))))*100</f>
        <v>85.935085007727977</v>
      </c>
      <c r="CG93" s="73">
        <v>31.9211571327324</v>
      </c>
      <c r="CH93" s="66">
        <f>(IF(CG93=-1,0,(IF(CG93&gt;CG$4,0,IF(CG93&lt;CG$3,1,((CG$4-CG93)/CG$5)^$CH$3)))))*100</f>
        <v>91.872642905299102</v>
      </c>
      <c r="CI93" s="73">
        <v>3</v>
      </c>
      <c r="CJ93" s="78">
        <f>IF(CI93="NO VAT","No VAT",(IF(CI93="NO REFUND",0,(IF(CI93&gt;CI$5,0,IF(CI93&lt;CI$3,1,((CI$5-CI93)/CI$5))))))*100)</f>
        <v>94</v>
      </c>
      <c r="CK93" s="73">
        <v>24.476190476190499</v>
      </c>
      <c r="CL93" s="68">
        <f>IF(CK93="NO VAT","No VAT",(IF(CK93="NO REFUND",0,(IF(CK93&gt;CK$4,0,IF(CK93&lt;CK$3,1,((CK$4-CK93)/CK$5))))))*100)</f>
        <v>58.926273211987457</v>
      </c>
      <c r="CM93" s="73">
        <v>3.75</v>
      </c>
      <c r="CN93" s="68">
        <f>IF(CM93="NO CIT","No CIT",IF(CM93&gt;CM$4,0,IF(CM93&lt;CM$3,1,((CM$4-CM93)/CM$5)))*100)</f>
        <v>95.87155963302753</v>
      </c>
      <c r="CO93" s="73">
        <v>0</v>
      </c>
      <c r="CP93" s="66">
        <f>IF(CO93="NO CIT","No CIT",IF(CO93&gt;CO$4,0,IF(CO93&lt;CO$3,1,((CO$5-CO93)/CO$5)))*100)</f>
        <v>100</v>
      </c>
      <c r="CQ93" s="157">
        <f>IF(OR(ISNUMBER(CJ93),ISNUMBER(CL93),ISNUMBER(CN93),ISNUMBER(CP93)),AVERAGE(CJ93,CL93,CN93,CP93),"")</f>
        <v>87.199458211253742</v>
      </c>
      <c r="CR93" s="128">
        <f>AVERAGE(CD93,CF93,CH93,CQ93)</f>
        <v>83.751796531070212</v>
      </c>
      <c r="CS93" s="78">
        <f>+CR93</f>
        <v>83.751796531070212</v>
      </c>
      <c r="CT93" s="115">
        <f>ROUND(CR93,1)</f>
        <v>83.8</v>
      </c>
      <c r="CU93" s="69">
        <f>RANK(CS93,CS$13:CS$224)</f>
        <v>42</v>
      </c>
      <c r="CV93" s="73">
        <v>36</v>
      </c>
      <c r="CW93" s="68">
        <f>(IF(CV93=-1,0,(IF(CV93&gt;CV$4,0,IF(CV93&lt;CV$3,1,((CV$4-CV93)/CV$5))))))*100</f>
        <v>77.987421383647799</v>
      </c>
      <c r="CX93" s="73">
        <v>2</v>
      </c>
      <c r="CY93" s="68">
        <f>(IF(CX93=-1,0,(IF(CX93&gt;CX$4,0,IF(CX93&lt;CX$3,1,((CX$4-CX93)/CX$5))))))*100</f>
        <v>99.408284023668642</v>
      </c>
      <c r="CZ93" s="73">
        <v>365</v>
      </c>
      <c r="DA93" s="68">
        <f>(IF(CZ93=-1,0,(IF(CZ93&gt;CZ$4,0,IF(CZ93&lt;CZ$3,1,((CZ$4-CZ93)/CZ$5))))))*100</f>
        <v>65.566037735849065</v>
      </c>
      <c r="DB93" s="73">
        <v>40</v>
      </c>
      <c r="DC93" s="68">
        <f>(IF(DB93=-1,0,(IF(DB93&gt;DB$4,0,IF(DB93&lt;DB$3,1,((DB$4-DB93)/DB$5))))))*100</f>
        <v>90</v>
      </c>
      <c r="DD93" s="73">
        <v>24</v>
      </c>
      <c r="DE93" s="68">
        <f>(IF(DD93=-1,0,(IF(DD93&gt;DD$4,0,IF(DD93&lt;DD$3,1,((DD$4-DD93)/DD$5))))))*100</f>
        <v>91.756272401433691</v>
      </c>
      <c r="DF93" s="73">
        <v>2.5</v>
      </c>
      <c r="DG93" s="68">
        <f>(IF(DF93=-1,0,(IF(DF93&gt;DF$4,0,IF(DF93&lt;DF$3,1,((DF$4-DF93)/DF$5))))))*100</f>
        <v>99.372384937238493</v>
      </c>
      <c r="DH93" s="73">
        <v>365</v>
      </c>
      <c r="DI93" s="68">
        <f>(IF(DH93=-1,0,(IF(DH93&gt;DH$4,0,IF(DH93&lt;DH$3,1,((DH$4-DH93)/DH$5))))))*100</f>
        <v>69.583333333333329</v>
      </c>
      <c r="DJ93" s="73">
        <v>0</v>
      </c>
      <c r="DK93" s="66">
        <f>(IF(DJ93=-1,0,(IF(DJ93&gt;DJ$4,0,IF(DJ93&lt;DJ$3,1,((DJ$4-DJ93)/DJ$5))))))*100</f>
        <v>100</v>
      </c>
      <c r="DL93" s="78">
        <f>AVERAGE(CW93,CY93,DA93,DC93,DE93,DG93,DI93,DK93)</f>
        <v>86.709216726896386</v>
      </c>
      <c r="DM93" s="78">
        <f>+DL93</f>
        <v>86.709216726896386</v>
      </c>
      <c r="DN93" s="115">
        <f>ROUND(DL93,1)</f>
        <v>86.7</v>
      </c>
      <c r="DO93" s="69">
        <f>RANK(DM93,DM$13:DM$224)</f>
        <v>53</v>
      </c>
      <c r="DP93" s="67">
        <v>417</v>
      </c>
      <c r="DQ93" s="66">
        <f>(IF(DP93=-1,0,(IF(DP93&gt;DP$4,0,IF(DP93&lt;DP$3,1,((DP$4-DP93)/DP$5))))))*100</f>
        <v>75.655737704918039</v>
      </c>
      <c r="DR93" s="67">
        <v>9</v>
      </c>
      <c r="DS93" s="66">
        <f>(IF(DR93=-1,0,(IF(DR93&gt;DR$4,0,IF(DR93&lt;DR$3,1,((DR$4-DR93)/DR$5))))))*100</f>
        <v>89.988751406074229</v>
      </c>
      <c r="DT93" s="67">
        <v>7.5</v>
      </c>
      <c r="DU93" s="66">
        <f>DT93/18*100</f>
        <v>41.666666666666671</v>
      </c>
      <c r="DV93" s="78">
        <f>AVERAGE(DU93,DQ93,DS93)</f>
        <v>69.10371859255298</v>
      </c>
      <c r="DW93" s="78">
        <f>+DV93</f>
        <v>69.10371859255298</v>
      </c>
      <c r="DX93" s="115">
        <f>ROUND(DV93,1)</f>
        <v>69.099999999999994</v>
      </c>
      <c r="DY93" s="69">
        <f>RANK(DW93,DW$13:DW$224)</f>
        <v>33</v>
      </c>
      <c r="DZ93" s="67">
        <v>85.549997662568401</v>
      </c>
      <c r="EA93" s="68">
        <f>(IF(DZ93=-1,0,(IF(DZ93&lt;DZ$4,0,IF(DZ93&gt;DZ$3,1,((-DZ$4+DZ93)/DZ$5))))))*100</f>
        <v>92.088264437640902</v>
      </c>
      <c r="EB93" s="67">
        <v>11.5</v>
      </c>
      <c r="EC93" s="66">
        <f>(IF(EB93=-1,0,(IF(EB93&lt;EB$4,0,IF(EB93&gt;EB$3,1,((-EB$4+EB93)/EB$5))))))*100</f>
        <v>71.875</v>
      </c>
      <c r="ED93" s="68">
        <f>AVERAGE(EA93,EC93)</f>
        <v>81.981632218820451</v>
      </c>
      <c r="EE93" s="78">
        <f>+ED93</f>
        <v>81.981632218820451</v>
      </c>
      <c r="EF93" s="115">
        <f>ROUND(ED93,1)</f>
        <v>82</v>
      </c>
      <c r="EG93" s="69">
        <f>RANK(EE93,EE$13:EE$224)</f>
        <v>12</v>
      </c>
      <c r="EH93" s="81"/>
      <c r="EI93" s="81"/>
      <c r="EJ93" s="81"/>
      <c r="EK93" s="83">
        <f>RANK(EN93,EN$13:EN$224)</f>
        <v>26</v>
      </c>
      <c r="EL93" s="134">
        <f>ROUND(EM93,1)</f>
        <v>79</v>
      </c>
      <c r="EM93" s="158">
        <f>AVERAGE(Q93,AC93,BA93,BH93,BY93,CR93,DL93,DV93,ED93,AO93)</f>
        <v>78.961536829270386</v>
      </c>
      <c r="EN93" s="139">
        <f>AVERAGE(Q93,AC93,BA93,BH93,BY93,CR93,DL93,DV93,ED93,AO93)</f>
        <v>78.961536829270386</v>
      </c>
      <c r="EO93" s="84"/>
      <c r="EP93" s="85"/>
      <c r="EQ93" s="46"/>
    </row>
    <row r="94" spans="1:149" ht="14.45" customHeight="1" x14ac:dyDescent="0.25">
      <c r="A94" s="64" t="s">
        <v>100</v>
      </c>
      <c r="B94" s="156" t="str">
        <f>INDEX('Economy Names'!$A$2:$H$213,'Economy Names'!L83,'Economy Names'!$K$1)</f>
        <v>India</v>
      </c>
      <c r="C94" s="88">
        <f>VLOOKUP($C$234,$A$12:$EH$225,C$226,0)*$D$234+VLOOKUP($C$235,$A$12:$EH$225,C$226,0)*$D$235</f>
        <v>10</v>
      </c>
      <c r="D94" s="87">
        <f>VLOOKUP($C$234,$A$12:$EG$225,D$226,0)*$D$234+VLOOKUP($C$235,$A$12:$EG$225,D$226,0)*$D$235</f>
        <v>47.058823529411761</v>
      </c>
      <c r="E94" s="88">
        <f>VLOOKUP($C$234,$A$12:$EH$225,E$226,0)*$D$234+VLOOKUP($C$235,$A$12:$EH$225,E$226,0)*$D$235</f>
        <v>17.47</v>
      </c>
      <c r="F94" s="87">
        <f>VLOOKUP($C$234,$A$12:$EG$225,F$226,0)*$D$234+VLOOKUP($C$235,$A$12:$EG$225,F$226,0)*$D$235</f>
        <v>82.94472361809045</v>
      </c>
      <c r="G94" s="90">
        <f>VLOOKUP($C$234,$A$12:$EH$225,G$226,0)*$D$234+VLOOKUP($C$235,$A$12:$EH$225,G$226,0)*$D$235</f>
        <v>7.1960416698678333</v>
      </c>
      <c r="H94" s="87">
        <f>VLOOKUP($C$234,$A$12:$EG$225,H$226,0)*$D$234+VLOOKUP($C$235,$A$12:$EG$225,H$226,0)*$D$235</f>
        <v>96.401979165066081</v>
      </c>
      <c r="I94" s="88">
        <f>VLOOKUP($C$234,$A$12:$EH$225,I$226,0)*$D$234+VLOOKUP($C$235,$A$12:$EH$225,I$226,0)*$D$235</f>
        <v>10</v>
      </c>
      <c r="J94" s="87">
        <f>VLOOKUP($C$234,$A$12:$EG$225,J$226,0)*$D$234+VLOOKUP($C$235,$A$12:$EG$225,J$226,0)*$D$235</f>
        <v>47.058823529411761</v>
      </c>
      <c r="K94" s="88">
        <f>VLOOKUP($C$234,$A$12:$EH$225,K$226,0)*$D$234+VLOOKUP($C$235,$A$12:$EH$225,K$226,0)*$D$235</f>
        <v>17.47</v>
      </c>
      <c r="L94" s="87">
        <f>VLOOKUP($C$234,$A$12:$EG$225,L$226,0)*$D$234+VLOOKUP($C$235,$A$12:$EG$225,L$226,0)*$D$235</f>
        <v>82.94472361809045</v>
      </c>
      <c r="M94" s="90">
        <f>VLOOKUP($C$234,$A$12:$EH$225,M$226,0)*$D$234+VLOOKUP($C$235,$A$12:$EH$225,M$226,0)*$D$235</f>
        <v>7.1960416698678333</v>
      </c>
      <c r="N94" s="89">
        <f>VLOOKUP($C$234,$A$12:$EG$225,N$226,0)*$D$234+VLOOKUP($C$235,$A$12:$EG$225,N$226,0)*$D$235</f>
        <v>96.401979165066081</v>
      </c>
      <c r="O94" s="90">
        <f>VLOOKUP($C$234,$A$12:$EH$225,O$226,0)*$D$234+VLOOKUP($C$235,$A$12:$EH$225,O$226,0)*$D$235</f>
        <v>0</v>
      </c>
      <c r="P94" s="87">
        <f>VLOOKUP($C$234,$A$12:$EG$225,P$226,0)*$D$234+VLOOKUP($C$235,$A$12:$EG$225,P$226,0)*$D$235</f>
        <v>100</v>
      </c>
      <c r="Q94" s="68">
        <f>25%*P94+12.5%*D94+12.5%*F94+12.5%*H94+12.5%*J94+12.5%*L94+12.5%*N94</f>
        <v>81.601381578142082</v>
      </c>
      <c r="R94" s="78">
        <f>+Q94</f>
        <v>81.601381578142082</v>
      </c>
      <c r="S94" s="115">
        <f>+ROUND(Q94,1)</f>
        <v>81.599999999999994</v>
      </c>
      <c r="T94" s="69">
        <f>RANK(R94,R$13:R$224)</f>
        <v>136</v>
      </c>
      <c r="U94" s="88">
        <f>VLOOKUP($C$234,$A$12:$EH$225,U$226,0)*$D$234+VLOOKUP($C$235,$A$12:$EH$225,U$226,0)*$D$235</f>
        <v>14.76</v>
      </c>
      <c r="V94" s="87">
        <f>VLOOKUP($C$234,$A$12:$EG$225,V$226,0)*$D$234+VLOOKUP($C$235,$A$12:$EG$225,V$226,0)*$D$235</f>
        <v>60.96</v>
      </c>
      <c r="W94" s="90">
        <f>VLOOKUP($C$234,$A$12:$EH$225,W$226,0)*$D$234+VLOOKUP($C$235,$A$12:$EH$225,W$226,0)*$D$235</f>
        <v>106.215</v>
      </c>
      <c r="X94" s="87">
        <f>VLOOKUP($C$234,$A$12:$EG$225,X$226,0)*$D$234+VLOOKUP($C$235,$A$12:$EG$225,X$226,0)*$D$235</f>
        <v>76.883285302593663</v>
      </c>
      <c r="Y94" s="90">
        <f>VLOOKUP($C$234,$A$12:$EH$225,Y$226,0)*$D$234+VLOOKUP($C$235,$A$12:$EH$225,Y$226,0)*$D$235</f>
        <v>4.0154965780890972</v>
      </c>
      <c r="Z94" s="89">
        <f>VLOOKUP($C$234,$A$12:$EG$225,Z$226,0)*$D$234+VLOOKUP($C$235,$A$12:$EG$225,Z$226,0)*$D$235</f>
        <v>79.922517109554519</v>
      </c>
      <c r="AA94" s="90">
        <f>VLOOKUP($C$234,$A$12:$EH$225,AA$226,0)*$D$234+VLOOKUP($C$235,$A$12:$EH$225,AA$226,0)*$D$235</f>
        <v>14.530000000000001</v>
      </c>
      <c r="AB94" s="87">
        <f>VLOOKUP($C$234,$A$12:$EG$225,AB$226,0)*$D$234+VLOOKUP($C$235,$A$12:$EG$225,AB$226,0)*$D$235</f>
        <v>96.86666666666666</v>
      </c>
      <c r="AC94" s="68">
        <f>AVERAGE(V94,X94,Z94,AB94)</f>
        <v>78.658117269703709</v>
      </c>
      <c r="AD94" s="68">
        <f>+AC94</f>
        <v>78.658117269703709</v>
      </c>
      <c r="AE94" s="115">
        <f>+ROUND(AC94,1)</f>
        <v>78.7</v>
      </c>
      <c r="AF94" s="72">
        <f>RANK(AD94,AD$13:AD$224)</f>
        <v>27</v>
      </c>
      <c r="AG94" s="86">
        <f>VLOOKUP($C$234,$A$12:$EH$225,AG$226,0)*$D$234+VLOOKUP($C$235,$A$12:$EH$225,AG$226,0)*$D$235</f>
        <v>3.4699999999999998</v>
      </c>
      <c r="AH94" s="87">
        <f>VLOOKUP($C$234,$A$12:$EG$225,AH$226,0)*$D$234+VLOOKUP($C$235,$A$12:$EG$225,AH$226,0)*$D$235</f>
        <v>92.166666666666671</v>
      </c>
      <c r="AI94" s="88">
        <f>VLOOKUP($C$234,$A$12:$EH$225,AI$226,0)*$D$234+VLOOKUP($C$235,$A$12:$EH$225,AI$226,0)*$D$235</f>
        <v>52.85</v>
      </c>
      <c r="AJ94" s="87">
        <f>VLOOKUP($C$234,$A$12:$EG$225,AJ$226,0)*$D$234+VLOOKUP($C$235,$A$12:$EG$225,AJ$226,0)*$D$235</f>
        <v>84.847826086956516</v>
      </c>
      <c r="AK94" s="90">
        <f>VLOOKUP($C$234,$A$12:$EH$225,AK$226,0)*$D$234+VLOOKUP($C$235,$A$12:$EH$225,AK$226,0)*$D$235</f>
        <v>28.558446982392788</v>
      </c>
      <c r="AL94" s="87">
        <f>VLOOKUP($C$234,$A$12:$EG$225,AL$226,0)*$D$234+VLOOKUP($C$235,$A$12:$EG$225,AL$226,0)*$D$235</f>
        <v>99.64742658046427</v>
      </c>
      <c r="AM94" s="86">
        <f>VLOOKUP($C$234,$A$12:$EH$225,AM$226,0)*$D$234+VLOOKUP($C$235,$A$12:$EH$225,AM$226,0)*$D$235</f>
        <v>6.4700000000000006</v>
      </c>
      <c r="AN94" s="87">
        <f>VLOOKUP($C$234,$A$12:$EG$225,AN$226,0)*$D$234+VLOOKUP($C$235,$A$12:$EG$225,AN$226,0)*$D$235</f>
        <v>80.875</v>
      </c>
      <c r="AO94" s="74">
        <f>AVERAGE(AH94,AJ94,AL94,AN94)</f>
        <v>89.384229833521857</v>
      </c>
      <c r="AP94" s="68">
        <f>+AO94</f>
        <v>89.384229833521857</v>
      </c>
      <c r="AQ94" s="115">
        <f>+ROUND(AO94,1)</f>
        <v>89.4</v>
      </c>
      <c r="AR94" s="69">
        <f>RANK(AP94,AP$13:AP$224)</f>
        <v>22</v>
      </c>
      <c r="AS94" s="86">
        <f>VLOOKUP($C$234,$A$12:$EH$225,AS$226,0)*$D$234+VLOOKUP($C$235,$A$12:$EH$225,AS$226,0)*$D$235</f>
        <v>9</v>
      </c>
      <c r="AT94" s="87">
        <f>VLOOKUP($C$234,$A$12:$EG$225,AT$226,0)*$D$234+VLOOKUP($C$235,$A$12:$EG$225,AT$226,0)*$D$235</f>
        <v>33.333333333333329</v>
      </c>
      <c r="AU94" s="86">
        <f>VLOOKUP($C$234,$A$12:$EH$225,AU$226,0)*$D$234+VLOOKUP($C$235,$A$12:$EH$225,AU$226,0)*$D$235</f>
        <v>57.93</v>
      </c>
      <c r="AV94" s="87">
        <f>VLOOKUP($C$234,$A$12:$EG$225,AV$226,0)*$D$234+VLOOKUP($C$235,$A$12:$EG$225,AV$226,0)*$D$235</f>
        <v>72.760765550239228</v>
      </c>
      <c r="AW94" s="88">
        <f>VLOOKUP($C$234,$A$12:$EH$225,AW$226,0)*$D$234+VLOOKUP($C$235,$A$12:$EH$225,AW$226,0)*$D$235</f>
        <v>7.7794443811954155</v>
      </c>
      <c r="AX94" s="89">
        <f>VLOOKUP($C$234,$A$12:$EG$225,AX$226,0)*$D$234+VLOOKUP($C$235,$A$12:$EG$225,AX$226,0)*$D$235</f>
        <v>48.137037458697229</v>
      </c>
      <c r="AY94" s="88">
        <f>VLOOKUP($C$234,$A$12:$EH$225,AY$226,0)*$D$234+VLOOKUP($C$235,$A$12:$EH$225,AY$226,0)*$D$235</f>
        <v>10.82</v>
      </c>
      <c r="AZ94" s="87">
        <f>VLOOKUP($C$234,$A$12:$EG$225,AZ$226,0)*$D$234+VLOOKUP($C$235,$A$12:$EG$225,AZ$226,0)*$D$235</f>
        <v>36.066666666666663</v>
      </c>
      <c r="BA94" s="76">
        <f>AVERAGE(AT94,AV94,AX94,AZ94)</f>
        <v>47.574450752234114</v>
      </c>
      <c r="BB94" s="68">
        <f>+BA94</f>
        <v>47.574450752234114</v>
      </c>
      <c r="BC94" s="115">
        <f>+ROUND(BA94,1)</f>
        <v>47.6</v>
      </c>
      <c r="BD94" s="69">
        <f>RANK(BB94,BB$13:BB$224)</f>
        <v>154</v>
      </c>
      <c r="BE94" s="86">
        <f>VLOOKUP($C$234,$A$12:$EH$225,BE$226,0)*$D$234+VLOOKUP($C$235,$A$12:$EH$225,BE$226,0)*$D$235</f>
        <v>7</v>
      </c>
      <c r="BF94" s="86">
        <f>VLOOKUP($C$234,$A$12:$EH$225,BF$226,0)*$D$234+VLOOKUP($C$235,$A$12:$EH$225,BF$226,0)*$D$235</f>
        <v>9</v>
      </c>
      <c r="BG94" s="77">
        <f>+SUM(BE94,BF94)</f>
        <v>16</v>
      </c>
      <c r="BH94" s="76">
        <f>(IF(BG94=-1,0,(IF(BG94&lt;BG$4,0,IF(BG94&gt;BG$3,1,((-BG$4+BG94)/BG$5))))))*100</f>
        <v>80</v>
      </c>
      <c r="BI94" s="119">
        <f>+BH94</f>
        <v>80</v>
      </c>
      <c r="BJ94" s="115">
        <f>ROUND(BH94,1)</f>
        <v>80</v>
      </c>
      <c r="BK94" s="69">
        <f>RANK(BI94,BI$13:BI$224)</f>
        <v>25</v>
      </c>
      <c r="BL94" s="86">
        <f>VLOOKUP($C$234,$A$12:$EH$225,BL$226,0)*$D$234+VLOOKUP($C$235,$A$12:$EH$225,BL$226,0)*$D$235</f>
        <v>8</v>
      </c>
      <c r="BM94" s="89">
        <f>VLOOKUP($C$234,$A$12:$EG$225,BM$226,0)*$D$234+VLOOKUP($C$235,$A$12:$EG$225,BM$226,0)*$D$235</f>
        <v>80</v>
      </c>
      <c r="BN94" s="86">
        <f>VLOOKUP($C$234,$A$12:$EH$225,BN$226,0)*$D$234+VLOOKUP($C$235,$A$12:$EH$225,BN$226,0)*$D$235</f>
        <v>7</v>
      </c>
      <c r="BO94" s="89">
        <f>VLOOKUP($C$234,$A$12:$EG$225,BO$226,0)*$D$234+VLOOKUP($C$235,$A$12:$EG$225,BO$226,0)*$D$235</f>
        <v>70</v>
      </c>
      <c r="BP94" s="86">
        <f>VLOOKUP($C$234,$A$12:$EH$225,BP$226,0)*$D$234+VLOOKUP($C$235,$A$12:$EH$225,BP$226,0)*$D$235</f>
        <v>7</v>
      </c>
      <c r="BQ94" s="89">
        <f>VLOOKUP($C$234,$A$12:$EG$225,BQ$226,0)*$D$234+VLOOKUP($C$235,$A$12:$EG$225,BQ$226,0)*$D$235</f>
        <v>70</v>
      </c>
      <c r="BR94" s="86">
        <f>VLOOKUP($C$234,$A$12:$EH$225,BR$226,0)*$D$234+VLOOKUP($C$235,$A$12:$EH$225,BR$226,0)*$D$235</f>
        <v>6</v>
      </c>
      <c r="BS94" s="89">
        <f>VLOOKUP($C$234,$A$12:$EG$225,BS$226,0)*$D$234+VLOOKUP($C$235,$A$12:$EG$225,BS$226,0)*$D$235</f>
        <v>100</v>
      </c>
      <c r="BT94" s="86">
        <f>VLOOKUP($C$234,$A$12:$EH$225,BT$226,0)*$D$234+VLOOKUP($C$235,$A$12:$EH$225,BT$226,0)*$D$235</f>
        <v>6</v>
      </c>
      <c r="BU94" s="89">
        <f>VLOOKUP($C$234,$A$12:$EG$225,BU$226,0)*$D$234+VLOOKUP($C$235,$A$12:$EG$225,BU$226,0)*$D$235</f>
        <v>85.714285714285708</v>
      </c>
      <c r="BV94" s="86">
        <f>VLOOKUP($C$234,$A$12:$EH$225,BV$226,0)*$D$234+VLOOKUP($C$235,$A$12:$EH$225,BV$226,0)*$D$235</f>
        <v>6</v>
      </c>
      <c r="BW94" s="87">
        <f>VLOOKUP($C$234,$A$12:$EG$225,BW$226,0)*$D$234+VLOOKUP($C$235,$A$12:$EG$225,BW$226,0)*$D$235</f>
        <v>85.714285714285708</v>
      </c>
      <c r="BX94" s="77">
        <f>+SUM(BN94,BL94,BP94,BR94,BT94,BV94)</f>
        <v>40</v>
      </c>
      <c r="BY94" s="80">
        <f>(IF(BX94=-1,0,(IF(BX94&lt;BX$4,0,IF(BX94&gt;BX$3,1,((-BX$4+BX94)/BX$5))))))*100</f>
        <v>80</v>
      </c>
      <c r="BZ94" s="78">
        <f>+BY94</f>
        <v>80</v>
      </c>
      <c r="CA94" s="115">
        <f>+ROUND(BY94,1)</f>
        <v>80</v>
      </c>
      <c r="CB94" s="72">
        <f>RANK(BZ94,BZ$13:BZ$224)</f>
        <v>13</v>
      </c>
      <c r="CC94" s="86">
        <f>VLOOKUP($C$234,$A$12:$EH$225,CC$226,0)*$D$234+VLOOKUP($C$235,$A$12:$EH$225,CC$226,0)*$D$235</f>
        <v>10.940000000000001</v>
      </c>
      <c r="CD94" s="89">
        <f>VLOOKUP($C$234,$A$12:$EG$225,CD$226,0)*$D$234+VLOOKUP($C$235,$A$12:$EG$225,CD$226,0)*$D$235</f>
        <v>86.766666666666666</v>
      </c>
      <c r="CE94" s="86">
        <f>VLOOKUP($C$234,$A$12:$EH$225,CE$226,0)*$D$234+VLOOKUP($C$235,$A$12:$EH$225,CE$226,0)*$D$235</f>
        <v>251.88</v>
      </c>
      <c r="CF94" s="87">
        <f>VLOOKUP($C$234,$A$12:$EG$225,CF$226,0)*$D$234+VLOOKUP($C$235,$A$12:$EG$225,CF$226,0)*$D$235</f>
        <v>68.642967542503868</v>
      </c>
      <c r="CG94" s="88">
        <f>VLOOKUP($C$234,$A$12:$EH$225,CG$226,0)*$D$234+VLOOKUP($C$235,$A$12:$EH$225,CG$226,0)*$D$235</f>
        <v>49.685365239343156</v>
      </c>
      <c r="CH94" s="87">
        <f>VLOOKUP($C$234,$A$12:$EG$225,CH$226,0)*$D$234+VLOOKUP($C$235,$A$12:$EG$225,CH$226,0)*$D$235</f>
        <v>65.802231900621365</v>
      </c>
      <c r="CI94" s="90" t="str">
        <f>IF(OR(VLOOKUP($C$234,$A$12:$EH$225,CI$226,0)="NO VAT",VLOOKUP($C$235,$A$12:$EH$225,CI$226,0)="NO VAT"), "NO VAT", (IF(OR(VLOOKUP($C$234,$A$12:$EH$225,CI$226,0)="NO REFUND", VLOOKUP($C$235,$A$12:$EH$225,CI$226,0)="NO REFUND"), "NO REFUND", VLOOKUP($C$234,$A$12:$EH$225,CI$226,0)*$D$234+VLOOKUP($C$235,$A$12:$EH$225,CI$226,0)*$D$235)))</f>
        <v>NO REFUND</v>
      </c>
      <c r="CJ94" s="89">
        <f>IF(OR(VLOOKUP($C$234,$A$12:$EH$225,CJ$226,0)="NO VAT",VLOOKUP($C$235,$A$12:$EH$225,CJ$226,0)="NO VAT"), "NO VAT", (IF(OR(VLOOKUP($C$234,$A$12:$EH$225,CJ$226,0)="NO REFUND", VLOOKUP($C$235,$A$12:$EH$225,CJ$226,0)="NO REFUND"), "NO REFUND", VLOOKUP($C$234,$A$12:$EH$225,CJ$226,0)*$D$234+VLOOKUP($C$235,$A$12:$EH$225,CJ$226,0)*$D$235)))</f>
        <v>0</v>
      </c>
      <c r="CK94" s="90" t="str">
        <f>IF(OR(VLOOKUP($C$234,$A$12:$EH$225,CK$226,0)="NO VAT",VLOOKUP($C$235,$A$12:$EH$225,CK$226,0)="NO VAT"), "NO VAT", (IF(OR(VLOOKUP($C$234,$A$12:$EH$225,CK$226,0)="NO REFUND", VLOOKUP($C$235,$A$12:$EH$225,CK$226,0)="NO REFUND"), "NO REFUND", VLOOKUP($C$234,$A$12:$EH$225,CK$226,0)*$D$234+VLOOKUP($C$235,$A$12:$EH$225,CK$226,0)*$D$235)))</f>
        <v>NO REFUND</v>
      </c>
      <c r="CL94" s="89">
        <f>IF(OR(VLOOKUP($C$234,$A$12:$EH$225,CL$226,0)="NO VAT",VLOOKUP($C$235,$A$12:$EH$225,CL$226,0)="NO VAT"), "NO VAT", (IF(OR(VLOOKUP($C$234,$A$12:$EH$225,CL$226,0)="NO REFUND", VLOOKUP($C$235,$A$12:$EH$225,CL$226,0)="NO REFUND"), "NO REFUND", VLOOKUP($C$234,$A$12:$EH$225,CL$226,0)*$D$234+VLOOKUP($C$235,$A$12:$EH$225,CL$226,0)*$D$235)))</f>
        <v>0</v>
      </c>
      <c r="CM94" s="90">
        <f>IF(OR(VLOOKUP($C$234,$A$12:$EH$225,CM$226,0)="NO CIT",VLOOKUP($C$235,$A$12:$EH$225,CM$226,0)="NO CIT"), "NO CIT",VLOOKUP($C$234,$A$12:$EH$225,CM$226,0)*$D$234+VLOOKUP($C$235,$A$12:$EH$225,CM$226,0)*$D$235)</f>
        <v>3</v>
      </c>
      <c r="CN94" s="89">
        <f>IF(OR(VLOOKUP($C$234,$A$12:$EH$225,CN$226,0)="NO CIT",VLOOKUP($C$235,$A$12:$EH$225,CN$226,0)="NO CIT"), "NO CIT",VLOOKUP($C$234,$A$12:$EH$225,CN$226,0)*$D$234+VLOOKUP($C$235,$A$12:$EH$225,CN$226,0)*$D$235)</f>
        <v>97.247706422018354</v>
      </c>
      <c r="CO94" s="90">
        <f>IF(OR(VLOOKUP($C$234,$A$12:$EH$225,CO$226,0)="NO CIT",VLOOKUP($C$235,$A$12:$EH$225,CO$226,0)="NO CIT"), "NO CIT",VLOOKUP($C$234,$A$12:$EH$225,CO$226,0)*$D$234+VLOOKUP($C$235,$A$12:$EH$225,CO$226,0)*$D$235)</f>
        <v>0</v>
      </c>
      <c r="CP94" s="90">
        <f>IF(OR(VLOOKUP($C$234,$A$12:$EH$225,CP$226,0)="NO CIT",VLOOKUP($C$235,$A$12:$EH$225,CP$226,0)="NO CIT"), "NO CIT",VLOOKUP($C$234,$A$12:$EH$225,CP$226,0)*$D$234+VLOOKUP($C$235,$A$12:$EH$225,CP$226,0)*$D$235)</f>
        <v>100</v>
      </c>
      <c r="CQ94" s="157">
        <f>IF(OR(ISNUMBER(CJ94),ISNUMBER(CL94),ISNUMBER(CN94),ISNUMBER(CP94)),AVERAGE(CJ94,CL94,CN94,CP94),"")</f>
        <v>49.311926605504588</v>
      </c>
      <c r="CR94" s="128">
        <f>AVERAGE(CD94,CF94,CH94,CQ94)</f>
        <v>67.630948178824113</v>
      </c>
      <c r="CS94" s="78">
        <f>+CR94</f>
        <v>67.630948178824113</v>
      </c>
      <c r="CT94" s="115">
        <f>ROUND(CR94,1)</f>
        <v>67.599999999999994</v>
      </c>
      <c r="CU94" s="69">
        <f>RANK(CS94,CS$13:CS$224)</f>
        <v>115</v>
      </c>
      <c r="CV94" s="88">
        <f>VLOOKUP($C$234,$A$12:$EH$225,CV$226,0)*$D$234+VLOOKUP($C$235,$A$12:$EH$225,CV$226,0)*$D$235</f>
        <v>52.120000000000005</v>
      </c>
      <c r="CW94" s="89">
        <f>VLOOKUP($C$234,$A$12:$EG$225,CW$226,0)*$D$234+VLOOKUP($C$235,$A$12:$EG$225,CW$226,0)*$D$235</f>
        <v>67.849056603773576</v>
      </c>
      <c r="CX94" s="88">
        <f>VLOOKUP($C$234,$A$12:$EH$225,CX$226,0)*$D$234+VLOOKUP($C$235,$A$12:$EH$225,CX$226,0)*$D$235</f>
        <v>11.639999999999999</v>
      </c>
      <c r="CY94" s="89">
        <f>VLOOKUP($C$234,$A$12:$EG$225,CY$226,0)*$D$234+VLOOKUP($C$235,$A$12:$EG$225,CY$226,0)*$D$235</f>
        <v>93.704142011834321</v>
      </c>
      <c r="CZ94" s="88">
        <f>VLOOKUP($C$234,$A$12:$EH$225,CZ$226,0)*$D$234+VLOOKUP($C$235,$A$12:$EH$225,CZ$226,0)*$D$235</f>
        <v>211.92000000000002</v>
      </c>
      <c r="DA94" s="89">
        <f>VLOOKUP($C$234,$A$12:$EG$225,DA$226,0)*$D$234+VLOOKUP($C$235,$A$12:$EG$225,DA$226,0)*$D$235</f>
        <v>80.007547169811318</v>
      </c>
      <c r="DB94" s="86">
        <f>VLOOKUP($C$234,$A$12:$EH$225,DB$226,0)*$D$234+VLOOKUP($C$235,$A$12:$EH$225,DB$226,0)*$D$235</f>
        <v>57.95</v>
      </c>
      <c r="DC94" s="89">
        <f>VLOOKUP($C$234,$A$12:$EG$225,DC$226,0)*$D$234+VLOOKUP($C$235,$A$12:$EG$225,DC$226,0)*$D$235</f>
        <v>85.512500000000003</v>
      </c>
      <c r="DD94" s="88">
        <f>VLOOKUP($C$234,$A$12:$EH$225,DD$226,0)*$D$234+VLOOKUP($C$235,$A$12:$EH$225,DD$226,0)*$D$235</f>
        <v>65.3</v>
      </c>
      <c r="DE94" s="89">
        <f>VLOOKUP($C$234,$A$12:$EG$225,DE$226,0)*$D$234+VLOOKUP($C$235,$A$12:$EG$225,DE$226,0)*$D$235</f>
        <v>76.953405017921142</v>
      </c>
      <c r="DF94" s="88">
        <f>VLOOKUP($C$234,$A$12:$EH$225,DF$226,0)*$D$234+VLOOKUP($C$235,$A$12:$EH$225,DF$226,0)*$D$235</f>
        <v>19.880000000000003</v>
      </c>
      <c r="DG94" s="89">
        <f>VLOOKUP($C$234,$A$12:$EG$225,DG$226,0)*$D$234+VLOOKUP($C$235,$A$12:$EG$225,DG$226,0)*$D$235</f>
        <v>92.100418410041854</v>
      </c>
      <c r="DH94" s="90">
        <f>VLOOKUP($C$234,$A$12:$EH$225,DH$226,0)*$D$234+VLOOKUP($C$235,$A$12:$EH$225,DH$226,0)*$D$235</f>
        <v>266.11</v>
      </c>
      <c r="DI94" s="89">
        <f>VLOOKUP($C$234,$A$12:$EG$225,DI$226,0)*$D$234+VLOOKUP($C$235,$A$12:$EG$225,DI$226,0)*$D$235</f>
        <v>77.824166666666656</v>
      </c>
      <c r="DJ94" s="88">
        <f>VLOOKUP($C$234,$A$12:$EH$225,DJ$226,0)*$D$234+VLOOKUP($C$235,$A$12:$EH$225,DJ$226,0)*$D$235</f>
        <v>100</v>
      </c>
      <c r="DK94" s="87">
        <f>VLOOKUP($C$234,$A$12:$EG$225,DK$226,0)*$D$234+VLOOKUP($C$235,$A$12:$EG$225,DK$226,0)*$D$235</f>
        <v>85.714285714285708</v>
      </c>
      <c r="DL94" s="78">
        <f>AVERAGE(CW94,CY94,DA94,DC94,DE94,DG94,DI94,DK94)</f>
        <v>82.45819019929182</v>
      </c>
      <c r="DM94" s="78">
        <f>+DL94</f>
        <v>82.45819019929182</v>
      </c>
      <c r="DN94" s="115">
        <f>ROUND(DL94,1)</f>
        <v>82.5</v>
      </c>
      <c r="DO94" s="69">
        <f>RANK(DM94,DM$13:DM$224)</f>
        <v>68</v>
      </c>
      <c r="DP94" s="90">
        <f>VLOOKUP($C$234,$A$12:$EH$225,DP$226,0)*$D$234+VLOOKUP($C$235,$A$12:$EH$225,DP$226,0)*$D$235</f>
        <v>1445</v>
      </c>
      <c r="DQ94" s="87">
        <f>VLOOKUP($C$234,$A$12:$EG$225,DQ$226,0)*$D$234+VLOOKUP($C$235,$A$12:$EG$225,DQ$226,0)*$D$235</f>
        <v>0</v>
      </c>
      <c r="DR94" s="88">
        <f>VLOOKUP($C$234,$A$12:$EH$225,DR$226,0)*$D$234+VLOOKUP($C$235,$A$12:$EH$225,DR$226,0)*$D$235</f>
        <v>31</v>
      </c>
      <c r="DS94" s="87">
        <f>VLOOKUP($C$234,$A$12:$EG$225,DS$226,0)*$D$234+VLOOKUP($C$235,$A$12:$EG$225,DS$226,0)*$D$235</f>
        <v>65.241844769403826</v>
      </c>
      <c r="DT94" s="88">
        <f>VLOOKUP($C$234,$A$12:$EH$225,DT$226,0)*$D$234+VLOOKUP($C$235,$A$12:$EH$225,DT$226,0)*$D$235</f>
        <v>10.5</v>
      </c>
      <c r="DU94" s="87">
        <f>VLOOKUP($C$234,$A$12:$EG$225,DU$226,0)*$D$234+VLOOKUP($C$235,$A$12:$EG$225,DU$226,0)*$D$235</f>
        <v>58.333333333333336</v>
      </c>
      <c r="DV94" s="78">
        <f>AVERAGE(DU94,DQ94,DS94)</f>
        <v>41.191726034245725</v>
      </c>
      <c r="DW94" s="78">
        <f>+DV94</f>
        <v>41.191726034245725</v>
      </c>
      <c r="DX94" s="115">
        <f>ROUND(DV94,1)</f>
        <v>41.2</v>
      </c>
      <c r="DY94" s="69">
        <f>RANK(DW94,DW$13:DW$224)</f>
        <v>163</v>
      </c>
      <c r="DZ94" s="88">
        <f>VLOOKUP($C$234,$A$12:$EH$225,DZ$226,0)*$D$234+VLOOKUP($C$235,$A$12:$EH$225,DZ$226,0)*$D$235</f>
        <v>71.560119289346915</v>
      </c>
      <c r="EA94" s="89">
        <f>VLOOKUP($C$234,$A$12:$EG$225,EA$226,0)*$D$234+VLOOKUP($C$235,$A$12:$EG$225,EA$226,0)*$D$235</f>
        <v>77.029191915335744</v>
      </c>
      <c r="EB94" s="90">
        <f>VLOOKUP($C$234,$A$12:$EG$224,EB$226,FALSE)*$D$234+VLOOKUP($C$235,$A$12:$EG$224,EB$226,FALSE)*$D$235</f>
        <v>7.5</v>
      </c>
      <c r="EC94" s="87">
        <f>VLOOKUP($C$234,$A$12:$EG$225,EC$226,0)*$D$234+VLOOKUP($C$235,$A$12:$EG$225,EC$226,0)*$D$235</f>
        <v>46.875</v>
      </c>
      <c r="ED94" s="68">
        <f>AVERAGE(EA94,EC94)</f>
        <v>61.952095957667872</v>
      </c>
      <c r="EE94" s="78">
        <f>+ED94</f>
        <v>61.952095957667872</v>
      </c>
      <c r="EF94" s="115">
        <f>ROUND(ED94,1)</f>
        <v>62</v>
      </c>
      <c r="EG94" s="69">
        <f>RANK(EE94,EE$13:EE$224)</f>
        <v>52</v>
      </c>
      <c r="EH94" s="81"/>
      <c r="EI94" s="92">
        <v>2</v>
      </c>
      <c r="EJ94" s="81"/>
      <c r="EK94" s="83">
        <f>RANK(EN94,EN$13:EN$224)</f>
        <v>63</v>
      </c>
      <c r="EL94" s="134">
        <f>ROUND(EM94,1)</f>
        <v>71</v>
      </c>
      <c r="EM94" s="158">
        <f>AVERAGE(Q94,AC94,BA94,BH94,BY94,CR94,DL94,DV94,ED94,AO94)</f>
        <v>71.045113980363126</v>
      </c>
      <c r="EN94" s="139">
        <f>AVERAGE(Q94,AC94,BA94,BH94,BY94,CR94,DL94,DV94,ED94,AO94)</f>
        <v>71.045113980363126</v>
      </c>
      <c r="EO94" s="84">
        <v>1</v>
      </c>
      <c r="EP94" s="85"/>
      <c r="EQ94" s="46"/>
      <c r="ES94" s="84">
        <v>1</v>
      </c>
    </row>
    <row r="95" spans="1:149" ht="14.45" customHeight="1" x14ac:dyDescent="0.25">
      <c r="A95" s="64" t="s">
        <v>1886</v>
      </c>
      <c r="B95" s="156" t="str">
        <f>INDEX('Economy Names'!$A$2:$H$213,'Economy Names'!L84,'Economy Names'!$K$1)</f>
        <v>India Delhi</v>
      </c>
      <c r="C95" s="65">
        <v>10</v>
      </c>
      <c r="D95" s="66">
        <f>(IF(C95=-1,0,(IF(C95&gt;C$4,0,IF(C95&lt;C$3,1,((C$4-C95)/C$5))))))*100</f>
        <v>47.058823529411761</v>
      </c>
      <c r="E95" s="65">
        <v>17</v>
      </c>
      <c r="F95" s="66">
        <f>(IF(E95=-1,0,(IF(E95&gt;E$4,0,IF(E95&lt;E$3,1,((E$4-E95)/E$5))))))*100</f>
        <v>83.417085427135675</v>
      </c>
      <c r="G95" s="67">
        <v>5.2910583345155002</v>
      </c>
      <c r="H95" s="66">
        <f>(IF(G95=-1,0,(IF(G95&gt;G$4,0,IF(G95&lt;G$3,1,((G$4-G95)/G$5))))))*100</f>
        <v>97.354470832742251</v>
      </c>
      <c r="I95" s="65">
        <v>10</v>
      </c>
      <c r="J95" s="66">
        <f>(IF(I95=-1,0,(IF(I95&gt;I$4,0,IF(I95&lt;I$3,1,((I$4-I95)/I$5))))))*100</f>
        <v>47.058823529411761</v>
      </c>
      <c r="K95" s="65">
        <v>17</v>
      </c>
      <c r="L95" s="66">
        <f>(IF(K95=-1,0,(IF(K95&gt;K$4,0,IF(K95&lt;K$3,1,((K$4-K95)/K$5))))))*100</f>
        <v>83.417085427135675</v>
      </c>
      <c r="M95" s="67">
        <v>5.2910583345155002</v>
      </c>
      <c r="N95" s="68">
        <f>(IF(M95=-1,0,(IF(M95&gt;M$4,0,IF(M95&lt;M$3,1,((M$4-M95)/M$5))))))*100</f>
        <v>97.354470832742251</v>
      </c>
      <c r="O95" s="67">
        <v>0</v>
      </c>
      <c r="P95" s="66">
        <f>(IF(O95=-1,0,(IF(O95&gt;O$4,0,IF(O95&lt;O$3,1,((O$4-O95)/O$5))))))*100</f>
        <v>100</v>
      </c>
      <c r="Q95" s="68">
        <f>25%*P95+12.5%*D95+12.5%*F95+12.5%*H95+12.5%*J95+12.5%*L95+12.5%*N95</f>
        <v>81.95759494732242</v>
      </c>
      <c r="R95" s="78"/>
      <c r="S95" s="115">
        <f>+ROUND(Q95,1)</f>
        <v>82</v>
      </c>
      <c r="T95" s="69">
        <f>+VLOOKUP($F$231,$A$13:$DI$224,T$226,0)</f>
        <v>136</v>
      </c>
      <c r="U95" s="70">
        <v>11</v>
      </c>
      <c r="V95" s="66">
        <f>(IF(U95=-1,0,(IF(U95&gt;U$4,0,IF(U95&lt;U$3,1,((U$4-U95)/U$5))))))*100</f>
        <v>76</v>
      </c>
      <c r="W95" s="71">
        <v>113.5</v>
      </c>
      <c r="X95" s="66">
        <f>(IF(W95=-1,0,(IF(W95&gt;W$4,0,IF(W95&lt;W$3,1,((W$4-W95)/W$5))))))*100</f>
        <v>74.783861671469737</v>
      </c>
      <c r="Y95" s="71">
        <v>2.765342100906</v>
      </c>
      <c r="Z95" s="68">
        <f>(IF(Y95=-1,0,(IF(Y95&gt;Y$4,0,IF(Y95&lt;Y$3,1,((Y$4-Y95)/Y$5))))))*100</f>
        <v>86.173289495470001</v>
      </c>
      <c r="AA95" s="70">
        <v>15</v>
      </c>
      <c r="AB95" s="66">
        <f>IF(AA95="No Practice", 0, AA95/15*100)</f>
        <v>100</v>
      </c>
      <c r="AC95" s="68">
        <f>AVERAGE(V95,X95,Z95,AB95)</f>
        <v>84.239287791734938</v>
      </c>
      <c r="AD95" s="68"/>
      <c r="AE95" s="115">
        <f>+ROUND(AC95,1)</f>
        <v>84.2</v>
      </c>
      <c r="AF95" s="72">
        <f>+VLOOKUP($F$231,$A$13:$DI$224,AF$226,0)</f>
        <v>27</v>
      </c>
      <c r="AG95" s="70">
        <v>3</v>
      </c>
      <c r="AH95" s="66">
        <f>(IF(AG95=-1,0,(IF(AG95&gt;AG$4,0,IF(AG95&lt;AG$3,1,((AG$4-AG95)/AG$5))))))*100</f>
        <v>100</v>
      </c>
      <c r="AI95" s="70">
        <v>27</v>
      </c>
      <c r="AJ95" s="66">
        <f>(IF(AI95=-1,0,(IF(AI95&gt;AI$4,0,IF(AI95&lt;AI$3,1,((AI$4-AI95)/AI$5))))))*100</f>
        <v>96.086956521739125</v>
      </c>
      <c r="AK95" s="71">
        <v>46.2942389818433</v>
      </c>
      <c r="AL95" s="66">
        <f>(IF(AK95=-1,0,(IF(AK95&gt;AK$4,0,IF(AK95&lt;AK$3,1,((AK$4-AK95)/AK$5))))))*100</f>
        <v>99.428466185409334</v>
      </c>
      <c r="AM95" s="70">
        <v>6</v>
      </c>
      <c r="AN95" s="66">
        <f>+IF(AM95="No Practice",0,AM95/8)*100</f>
        <v>75</v>
      </c>
      <c r="AO95" s="74">
        <f>AVERAGE(AH95,AJ95,AL95,AN95)</f>
        <v>92.628855676787111</v>
      </c>
      <c r="AP95" s="68"/>
      <c r="AQ95" s="115">
        <f>+ROUND(AO95,1)</f>
        <v>92.6</v>
      </c>
      <c r="AR95" s="69">
        <f>+VLOOKUP($F$231,$A$13:$DI$224,AR$226,0)</f>
        <v>22</v>
      </c>
      <c r="AS95" s="75">
        <v>9</v>
      </c>
      <c r="AT95" s="66">
        <f>(IF(AS95=-1,0,(IF(AS95&gt;AS$4,0,IF(AS95&lt;AS$3,1,((AS$4-AS95)/AS$5))))))*100</f>
        <v>33.333333333333329</v>
      </c>
      <c r="AU95" s="75">
        <v>49</v>
      </c>
      <c r="AV95" s="66">
        <f>(IF(AU95=-1,0,(IF(AU95&gt;AU$4,0,IF(AU95&lt;AU$3,1,((AU$4-AU95)/AU$5))))))*100</f>
        <v>77.033492822966508</v>
      </c>
      <c r="AW95" s="75">
        <v>8.0755240226585805</v>
      </c>
      <c r="AX95" s="68">
        <f>(IF(AW95=-1,0,(IF(AW95&gt;AW$4,0,IF(AW95&lt;AW$3,1,((AW$4-AW95)/AW$5))))))*100</f>
        <v>46.163173182276132</v>
      </c>
      <c r="AY95" s="75">
        <v>8</v>
      </c>
      <c r="AZ95" s="66">
        <f>+IF(AY95="No Practice",0,AY95/30)*100</f>
        <v>26.666666666666668</v>
      </c>
      <c r="BA95" s="76">
        <f>AVERAGE(AT95,AV95,AX95,AZ95)</f>
        <v>45.799166501310658</v>
      </c>
      <c r="BB95" s="68"/>
      <c r="BC95" s="115">
        <f>+ROUND(BA95,1)</f>
        <v>45.8</v>
      </c>
      <c r="BD95" s="69">
        <f>+VLOOKUP($F$231,$A$13:$DI$224,BD$226,0)</f>
        <v>154</v>
      </c>
      <c r="BE95" s="73">
        <v>7</v>
      </c>
      <c r="BF95" s="73">
        <v>9</v>
      </c>
      <c r="BG95" s="77">
        <f>+SUM(BE95,BF95)</f>
        <v>16</v>
      </c>
      <c r="BH95" s="76">
        <f>(IF(BG95=-1,0,(IF(BG95&lt;BG$4,0,IF(BG95&gt;BG$3,1,((-BG$4+BG95)/BG$5))))))*100</f>
        <v>80</v>
      </c>
      <c r="BI95" s="119"/>
      <c r="BJ95" s="115">
        <f>ROUND(BH95,1)</f>
        <v>80</v>
      </c>
      <c r="BK95" s="69">
        <f>+VLOOKUP($F$231,$A$13:$DI$224,BK$226,0)</f>
        <v>25</v>
      </c>
      <c r="BL95" s="73">
        <v>8</v>
      </c>
      <c r="BM95" s="68">
        <f>(IF(BL95=-1,0,(IF(BL95&lt;BL$4,0,IF(BL95&gt;BL$3,1,((-BL$4+BL95)/BL$5))))))*100</f>
        <v>80</v>
      </c>
      <c r="BN95" s="73">
        <v>7</v>
      </c>
      <c r="BO95" s="68">
        <f>(IF(BN95=-1,0,(IF(BN95&lt;BN$4,0,IF(BN95&gt;BN$3,1,((-BN$4+BN95)/BN$5))))))*100</f>
        <v>70</v>
      </c>
      <c r="BP95" s="73">
        <v>7</v>
      </c>
      <c r="BQ95" s="68">
        <f>(IF(BP95=-1,0,(IF(BP95&lt;BP$4,0,IF(BP95&gt;BP$3,1,((-BP$4+BP95)/BP$5))))))*100</f>
        <v>70</v>
      </c>
      <c r="BR95" s="73">
        <v>6</v>
      </c>
      <c r="BS95" s="78">
        <f>(IF(BR95=-1,0,(IF(BR95&lt;BR$4,0,IF(BR95&gt;BR$3,1,((-BR$4+BR95)/BR$5))))))*100</f>
        <v>100</v>
      </c>
      <c r="BT95" s="73">
        <v>6</v>
      </c>
      <c r="BU95" s="68">
        <f>(IF(BT95=-1,0,(IF(BT95&lt;BT$4,0,IF(BT95&gt;BT$3,1,((-BT$4+BT95)/BT$5))))))*100</f>
        <v>85.714285714285708</v>
      </c>
      <c r="BV95" s="73">
        <v>6</v>
      </c>
      <c r="BW95" s="66">
        <f>(IF(BV95=-1,0,(IF(BV95&lt;BV$4,0,IF(BV95&gt;BV$3,1,((-BV$4+BV95)/BV$5))))))*100</f>
        <v>85.714285714285708</v>
      </c>
      <c r="BX95" s="77">
        <f>+SUM(BN95,BL95,BP95,BR95,BT95,BV95)</f>
        <v>40</v>
      </c>
      <c r="BY95" s="80">
        <f>(IF(BX95=-1,0,(IF(BX95&lt;BX$4,0,IF(BX95&gt;BX$3,1,((-BX$4+BX95)/BX$5))))))*100</f>
        <v>80</v>
      </c>
      <c r="BZ95" s="78"/>
      <c r="CA95" s="115">
        <f>+ROUND(BY95,1)</f>
        <v>80</v>
      </c>
      <c r="CB95" s="72">
        <f>+VLOOKUP($F$231,$A$13:$DI$224,CB$226,0)</f>
        <v>13</v>
      </c>
      <c r="CC95" s="73">
        <v>10</v>
      </c>
      <c r="CD95" s="68">
        <f>(IF(CC95=-1,0,(IF(CC95&gt;CC$4,0,IF(CC95&lt;CC$3,1,((CC$4-CC95)/CC$5))))))*100</f>
        <v>88.333333333333329</v>
      </c>
      <c r="CE95" s="73">
        <v>250</v>
      </c>
      <c r="CF95" s="66">
        <f>(IF(CE95=-1,0,(IF(CE95&gt;CE$4,0,IF(CE95&lt;CE$3,1,((CE$4-CE95)/CE$5))))))*100</f>
        <v>68.933539412673881</v>
      </c>
      <c r="CG95" s="73">
        <v>49.655755904031302</v>
      </c>
      <c r="CH95" s="66">
        <f>(IF(CG95=-1,0,(IF(CG95&gt;CG$4,0,IF(CG95&lt;CG$3,1,((CG$4-CG95)/CG$5)^$CH$3)))))*100</f>
        <v>65.847655831758729</v>
      </c>
      <c r="CI95" s="73" t="s">
        <v>1975</v>
      </c>
      <c r="CJ95" s="78">
        <f>IF(CI95="NO VAT","No VAT",(IF(CI95="NO REFUND",0,(IF(CI95&gt;CI$5,0,IF(CI95&lt;CI$3,1,((CI$5-CI95)/CI$5))))))*100)</f>
        <v>0</v>
      </c>
      <c r="CK95" s="73" t="s">
        <v>1975</v>
      </c>
      <c r="CL95" s="68">
        <f>IF(CK95="NO VAT","No VAT",(IF(CK95="NO REFUND",0,(IF(CK95&gt;CK$4,0,IF(CK95&lt;CK$3,1,((CK$4-CK95)/CK$5))))))*100)</f>
        <v>0</v>
      </c>
      <c r="CM95" s="73">
        <v>3</v>
      </c>
      <c r="CN95" s="68">
        <f>IF(CM95="NO CIT","No CIT",IF(CM95&gt;CM$4,0,IF(CM95&lt;CM$3,1,((CM$4-CM95)/CM$5)))*100)</f>
        <v>97.247706422018354</v>
      </c>
      <c r="CO95" s="73">
        <v>0</v>
      </c>
      <c r="CP95" s="66">
        <f>IF(CO95="NO CIT","No CIT",IF(CO95&gt;CO$4,0,IF(CO95&lt;CO$3,1,((CO$5-CO95)/CO$5)))*100)</f>
        <v>100</v>
      </c>
      <c r="CQ95" s="157">
        <f>IF(OR(ISNUMBER(CJ95),ISNUMBER(CL95),ISNUMBER(CN95),ISNUMBER(CP95)),AVERAGE(CJ95,CL95,CN95,CP95),"")</f>
        <v>49.311926605504588</v>
      </c>
      <c r="CR95" s="128">
        <f>AVERAGE(CD95,CF95,CH95,CQ95)</f>
        <v>68.106613795817637</v>
      </c>
      <c r="CS95" s="78"/>
      <c r="CT95" s="115">
        <f>ROUND(CR95,1)</f>
        <v>68.099999999999994</v>
      </c>
      <c r="CU95" s="69">
        <f>+VLOOKUP($F$231,$A$13:$EL$224,CU$226,0)</f>
        <v>115</v>
      </c>
      <c r="CV95" s="73">
        <v>54</v>
      </c>
      <c r="CW95" s="68">
        <f>(IF(CV95=-1,0,(IF(CV95&gt;CV$4,0,IF(CV95&lt;CV$3,1,((CV$4-CV95)/CV$5))))))*100</f>
        <v>66.666666666666657</v>
      </c>
      <c r="CX95" s="73">
        <v>6</v>
      </c>
      <c r="CY95" s="68">
        <f>(IF(CX95=-1,0,(IF(CX95&gt;CX$4,0,IF(CX95&lt;CX$3,1,((CX$4-CX95)/CX$5))))))*100</f>
        <v>97.041420118343197</v>
      </c>
      <c r="CZ95" s="73">
        <v>195</v>
      </c>
      <c r="DA95" s="68">
        <f>(IF(CZ95=-1,0,(IF(CZ95&gt;CZ$4,0,IF(CZ95&lt;CZ$3,1,((CZ$4-CZ95)/CZ$5))))))*100</f>
        <v>81.603773584905653</v>
      </c>
      <c r="DB95" s="73">
        <v>65</v>
      </c>
      <c r="DC95" s="68">
        <f>(IF(DB95=-1,0,(IF(DB95&gt;DB$4,0,IF(DB95&lt;DB$3,1,((DB$4-DB95)/DB$5))))))*100</f>
        <v>83.75</v>
      </c>
      <c r="DD95" s="73">
        <v>70</v>
      </c>
      <c r="DE95" s="68">
        <f>(IF(DD95=-1,0,(IF(DD95&gt;DD$4,0,IF(DD95&lt;DD$3,1,((DD$4-DD95)/DD$5))))))*100</f>
        <v>75.268817204301072</v>
      </c>
      <c r="DF95" s="73">
        <v>18</v>
      </c>
      <c r="DG95" s="68">
        <f>(IF(DF95=-1,0,(IF(DF95&gt;DF$4,0,IF(DF95&lt;DF$3,1,((DF$4-DF95)/DF$5))))))*100</f>
        <v>92.887029288702934</v>
      </c>
      <c r="DH95" s="73">
        <v>260</v>
      </c>
      <c r="DI95" s="68">
        <f>(IF(DH95=-1,0,(IF(DH95&gt;DH$4,0,IF(DH95&lt;DH$3,1,((DH$4-DH95)/DH$5))))))*100</f>
        <v>78.333333333333329</v>
      </c>
      <c r="DJ95" s="73">
        <v>100</v>
      </c>
      <c r="DK95" s="66">
        <f>(IF(DJ95=-1,0,(IF(DJ95&gt;DJ$4,0,IF(DJ95&lt;DJ$3,1,((DJ$4-DJ95)/DJ$5))))))*100</f>
        <v>85.714285714285708</v>
      </c>
      <c r="DL95" s="78">
        <f>AVERAGE(CW95,CY95,DA95,DC95,DE95,DG95,DI95,DK95)</f>
        <v>82.658165738817317</v>
      </c>
      <c r="DM95" s="78"/>
      <c r="DN95" s="115">
        <f>ROUND(DL95,1)</f>
        <v>82.7</v>
      </c>
      <c r="DO95" s="69">
        <f>+VLOOKUP($F$231,$A$13:$EL$224,DO$226,0)</f>
        <v>68</v>
      </c>
      <c r="DP95" s="67">
        <v>1445</v>
      </c>
      <c r="DQ95" s="66">
        <f>(IF(DP95=-1,0,(IF(DP95&gt;DP$4,0,IF(DP95&lt;DP$3,1,((DP$4-DP95)/DP$5))))))*100</f>
        <v>0</v>
      </c>
      <c r="DR95" s="67">
        <v>31</v>
      </c>
      <c r="DS95" s="66">
        <f>(IF(DR95=-1,0,(IF(DR95&gt;DR$4,0,IF(DR95&lt;DR$3,1,((DR$4-DR95)/DR$5))))))*100</f>
        <v>65.241844769403826</v>
      </c>
      <c r="DT95" s="67">
        <v>10.5</v>
      </c>
      <c r="DU95" s="66">
        <f>DT95/18*100</f>
        <v>58.333333333333336</v>
      </c>
      <c r="DV95" s="78">
        <f>AVERAGE(DU95,DQ95,DS95)</f>
        <v>41.191726034245725</v>
      </c>
      <c r="DW95" s="78"/>
      <c r="DX95" s="115">
        <f>ROUND(DV95,1)</f>
        <v>41.2</v>
      </c>
      <c r="DY95" s="69">
        <f>+VLOOKUP($F$231,$A$13:$EL$224,DY$226,0)</f>
        <v>163</v>
      </c>
      <c r="DZ95" s="67">
        <v>71.560119289347099</v>
      </c>
      <c r="EA95" s="68">
        <f>(IF(DZ95=-1,0,(IF(DZ95&lt;DZ$4,0,IF(DZ95&gt;DZ$3,1,((-DZ$4+DZ95)/DZ$5))))))*100</f>
        <v>77.029191915335943</v>
      </c>
      <c r="EB95" s="67">
        <v>7.5</v>
      </c>
      <c r="EC95" s="66">
        <f>(IF(EB95=-1,0,(IF(EB95&lt;EB$4,0,IF(EB95&gt;EB$3,1,((-EB$4+EB95)/EB$5))))))*100</f>
        <v>46.875</v>
      </c>
      <c r="ED95" s="68">
        <f>AVERAGE(EA95,EC95)</f>
        <v>61.952095957667972</v>
      </c>
      <c r="EE95" s="78"/>
      <c r="EF95" s="115">
        <f>ROUND(ED95,1)</f>
        <v>62</v>
      </c>
      <c r="EG95" s="69">
        <f>+VLOOKUP($F$231,$A$13:$EL$224,EG$226,0)</f>
        <v>52</v>
      </c>
      <c r="EH95" s="81"/>
      <c r="EI95" s="92">
        <v>1</v>
      </c>
      <c r="EJ95" s="81"/>
      <c r="EK95" s="83">
        <f>+VLOOKUP($F$231,$A$13:$EL$224,EK$226,0)</f>
        <v>63</v>
      </c>
      <c r="EL95" s="134">
        <f>ROUND(EM95,1)</f>
        <v>71.900000000000006</v>
      </c>
      <c r="EM95" s="158">
        <f>AVERAGE(Q95,AC95,BA95,BH95,BY95,CR95,DL95,DV95,ED95,AO95)</f>
        <v>71.853350644370366</v>
      </c>
      <c r="EN95" s="139"/>
      <c r="EO95" s="84"/>
      <c r="EP95" s="85">
        <v>1</v>
      </c>
      <c r="EQ95" s="64" t="s">
        <v>1372</v>
      </c>
      <c r="ES95" s="93">
        <v>1</v>
      </c>
    </row>
    <row r="96" spans="1:149" ht="14.45" customHeight="1" x14ac:dyDescent="0.25">
      <c r="A96" s="64" t="s">
        <v>1885</v>
      </c>
      <c r="B96" s="156" t="str">
        <f>INDEX('Economy Names'!$A$2:$H$213,'Economy Names'!L85,'Economy Names'!$K$1)</f>
        <v>India Mumbai</v>
      </c>
      <c r="C96" s="65">
        <v>10</v>
      </c>
      <c r="D96" s="66">
        <f>(IF(C96=-1,0,(IF(C96&gt;C$4,0,IF(C96&lt;C$3,1,((C$4-C96)/C$5))))))*100</f>
        <v>47.058823529411761</v>
      </c>
      <c r="E96" s="65">
        <v>18</v>
      </c>
      <c r="F96" s="66">
        <f>(IF(E96=-1,0,(IF(E96&gt;E$4,0,IF(E96&lt;E$3,1,((E$4-E96)/E$5))))))*100</f>
        <v>82.412060301507537</v>
      </c>
      <c r="G96" s="67">
        <v>9.3442143671800402</v>
      </c>
      <c r="H96" s="66">
        <f>(IF(G96=-1,0,(IF(G96&gt;G$4,0,IF(G96&lt;G$3,1,((G$4-G96)/G$5))))))*100</f>
        <v>95.327892816409985</v>
      </c>
      <c r="I96" s="65">
        <v>10</v>
      </c>
      <c r="J96" s="66">
        <f>(IF(I96=-1,0,(IF(I96&gt;I$4,0,IF(I96&lt;I$3,1,((I$4-I96)/I$5))))))*100</f>
        <v>47.058823529411761</v>
      </c>
      <c r="K96" s="65">
        <v>18</v>
      </c>
      <c r="L96" s="66">
        <f>(IF(K96=-1,0,(IF(K96&gt;K$4,0,IF(K96&lt;K$3,1,((K$4-K96)/K$5))))))*100</f>
        <v>82.412060301507537</v>
      </c>
      <c r="M96" s="67">
        <v>9.3442143671800402</v>
      </c>
      <c r="N96" s="68">
        <f>(IF(M96=-1,0,(IF(M96&gt;M$4,0,IF(M96&lt;M$3,1,((M$4-M96)/M$5))))))*100</f>
        <v>95.327892816409985</v>
      </c>
      <c r="O96" s="67">
        <v>0</v>
      </c>
      <c r="P96" s="66">
        <f>(IF(O96=-1,0,(IF(O96&gt;O$4,0,IF(O96&lt;O$3,1,((O$4-O96)/O$5))))))*100</f>
        <v>100</v>
      </c>
      <c r="Q96" s="68">
        <f>25%*P96+12.5%*D96+12.5%*F96+12.5%*H96+12.5%*J96+12.5%*L96+12.5%*N96</f>
        <v>81.199694161832326</v>
      </c>
      <c r="R96" s="78"/>
      <c r="S96" s="115">
        <f>+ROUND(Q96,1)</f>
        <v>81.2</v>
      </c>
      <c r="T96" s="69">
        <f>+VLOOKUP($F$231,$A$13:$DI$224,T$226,0)</f>
        <v>136</v>
      </c>
      <c r="U96" s="70">
        <v>19</v>
      </c>
      <c r="V96" s="66">
        <f>(IF(U96=-1,0,(IF(U96&gt;U$4,0,IF(U96&lt;U$3,1,((U$4-U96)/U$5))))))*100</f>
        <v>44</v>
      </c>
      <c r="W96" s="70">
        <v>98</v>
      </c>
      <c r="X96" s="66">
        <f>(IF(W96=-1,0,(IF(W96&gt;W$4,0,IF(W96&lt;W$3,1,((W$4-W96)/W$5))))))*100</f>
        <v>79.250720461095099</v>
      </c>
      <c r="Y96" s="71">
        <v>5.4252452438487602</v>
      </c>
      <c r="Z96" s="68">
        <f>(IF(Y96=-1,0,(IF(Y96&gt;Y$4,0,IF(Y96&lt;Y$3,1,((Y$4-Y96)/Y$5))))))*100</f>
        <v>72.873773780756196</v>
      </c>
      <c r="AA96" s="70">
        <v>14</v>
      </c>
      <c r="AB96" s="66">
        <f>IF(AA96="No Practice", 0, AA96/15*100)</f>
        <v>93.333333333333329</v>
      </c>
      <c r="AC96" s="68">
        <f>AVERAGE(V96,X96,Z96,AB96)</f>
        <v>72.364456893796159</v>
      </c>
      <c r="AD96" s="68"/>
      <c r="AE96" s="115">
        <f>+ROUND(AC96,1)</f>
        <v>72.400000000000006</v>
      </c>
      <c r="AF96" s="72">
        <f>+VLOOKUP($F$231,$A$13:$DI$224,AF$226,0)</f>
        <v>27</v>
      </c>
      <c r="AG96" s="70">
        <v>4</v>
      </c>
      <c r="AH96" s="66">
        <f>(IF(AG96=-1,0,(IF(AG96&gt;AG$4,0,IF(AG96&lt;AG$3,1,((AG$4-AG96)/AG$5))))))*100</f>
        <v>83.333333333333343</v>
      </c>
      <c r="AI96" s="70">
        <v>82</v>
      </c>
      <c r="AJ96" s="66">
        <f>(IF(AI96=-1,0,(IF(AI96&gt;AI$4,0,IF(AI96&lt;AI$3,1,((AI$4-AI96)/AI$5))))))*100</f>
        <v>72.173913043478265</v>
      </c>
      <c r="AK96" s="71">
        <v>8.5585113234379495</v>
      </c>
      <c r="AL96" s="66">
        <f>(IF(AK96=-1,0,(IF(AK96&gt;AK$4,0,IF(AK96&lt;AK$3,1,((AK$4-AK96)/AK$5))))))*100</f>
        <v>99.894339366377309</v>
      </c>
      <c r="AM96" s="70">
        <v>7</v>
      </c>
      <c r="AN96" s="66">
        <f>+IF(AM96="No Practice",0,AM96/8)*100</f>
        <v>87.5</v>
      </c>
      <c r="AO96" s="74">
        <f>AVERAGE(AH96,AJ96,AL96,AN96)</f>
        <v>85.725396435797236</v>
      </c>
      <c r="AP96" s="68"/>
      <c r="AQ96" s="115">
        <f>+ROUND(AO96,1)</f>
        <v>85.7</v>
      </c>
      <c r="AR96" s="69">
        <f>+VLOOKUP($F$231,$A$13:$DI$224,AR$226,0)</f>
        <v>22</v>
      </c>
      <c r="AS96" s="75">
        <v>9</v>
      </c>
      <c r="AT96" s="66">
        <f>(IF(AS96=-1,0,(IF(AS96&gt;AS$4,0,IF(AS96&lt;AS$3,1,((AS$4-AS96)/AS$5))))))*100</f>
        <v>33.333333333333329</v>
      </c>
      <c r="AU96" s="75">
        <v>68</v>
      </c>
      <c r="AV96" s="66">
        <f>(IF(AU96=-1,0,(IF(AU96&gt;AU$4,0,IF(AU96&lt;AU$3,1,((AU$4-AU96)/AU$5))))))*100</f>
        <v>67.942583732057415</v>
      </c>
      <c r="AW96" s="75">
        <v>7.4455673386944001</v>
      </c>
      <c r="AX96" s="68">
        <f>(IF(AW96=-1,0,(IF(AW96&gt;AW$4,0,IF(AW96&lt;AW$3,1,((AW$4-AW96)/AW$5))))))*100</f>
        <v>50.362884408703998</v>
      </c>
      <c r="AY96" s="75">
        <v>14</v>
      </c>
      <c r="AZ96" s="66">
        <f>+IF(AY96="No Practice",0,AY96/30)*100</f>
        <v>46.666666666666664</v>
      </c>
      <c r="BA96" s="76">
        <f>AVERAGE(AT96,AV96,AX96,AZ96)</f>
        <v>49.576367035190351</v>
      </c>
      <c r="BB96" s="68"/>
      <c r="BC96" s="115">
        <f>+ROUND(BA96,1)</f>
        <v>49.6</v>
      </c>
      <c r="BD96" s="69">
        <f>+VLOOKUP($F$231,$A$13:$DI$224,BD$226,0)</f>
        <v>154</v>
      </c>
      <c r="BE96" s="73">
        <v>7</v>
      </c>
      <c r="BF96" s="73">
        <v>9</v>
      </c>
      <c r="BG96" s="77">
        <f>+SUM(BE96,BF96)</f>
        <v>16</v>
      </c>
      <c r="BH96" s="76">
        <f>(IF(BG96=-1,0,(IF(BG96&lt;BG$4,0,IF(BG96&gt;BG$3,1,((-BG$4+BG96)/BG$5))))))*100</f>
        <v>80</v>
      </c>
      <c r="BI96" s="119"/>
      <c r="BJ96" s="115">
        <f>ROUND(BH96,1)</f>
        <v>80</v>
      </c>
      <c r="BK96" s="69">
        <f>+VLOOKUP($F$231,$A$13:$DI$224,BK$226,0)</f>
        <v>25</v>
      </c>
      <c r="BL96" s="73">
        <v>8</v>
      </c>
      <c r="BM96" s="68">
        <f>(IF(BL96=-1,0,(IF(BL96&lt;BL$4,0,IF(BL96&gt;BL$3,1,((-BL$4+BL96)/BL$5))))))*100</f>
        <v>80</v>
      </c>
      <c r="BN96" s="73">
        <v>7</v>
      </c>
      <c r="BO96" s="68">
        <f>(IF(BN96=-1,0,(IF(BN96&lt;BN$4,0,IF(BN96&gt;BN$3,1,((-BN$4+BN96)/BN$5))))))*100</f>
        <v>70</v>
      </c>
      <c r="BP96" s="73">
        <v>7</v>
      </c>
      <c r="BQ96" s="68">
        <f>(IF(BP96=-1,0,(IF(BP96&lt;BP$4,0,IF(BP96&gt;BP$3,1,((-BP$4+BP96)/BP$5))))))*100</f>
        <v>70</v>
      </c>
      <c r="BR96" s="73">
        <v>6</v>
      </c>
      <c r="BS96" s="78">
        <f>(IF(BR96=-1,0,(IF(BR96&lt;BR$4,0,IF(BR96&gt;BR$3,1,((-BR$4+BR96)/BR$5))))))*100</f>
        <v>100</v>
      </c>
      <c r="BT96" s="73">
        <v>6</v>
      </c>
      <c r="BU96" s="68">
        <f>(IF(BT96=-1,0,(IF(BT96&lt;BT$4,0,IF(BT96&gt;BT$3,1,((-BT$4+BT96)/BT$5))))))*100</f>
        <v>85.714285714285708</v>
      </c>
      <c r="BV96" s="73">
        <v>6</v>
      </c>
      <c r="BW96" s="66">
        <f>(IF(BV96=-1,0,(IF(BV96&lt;BV$4,0,IF(BV96&gt;BV$3,1,((-BV$4+BV96)/BV$5))))))*100</f>
        <v>85.714285714285708</v>
      </c>
      <c r="BX96" s="77">
        <f>+SUM(BN96,BL96,BP96,BR96,BT96,BV96)</f>
        <v>40</v>
      </c>
      <c r="BY96" s="80">
        <f>(IF(BX96=-1,0,(IF(BX96&lt;BX$4,0,IF(BX96&gt;BX$3,1,((-BX$4+BX96)/BX$5))))))*100</f>
        <v>80</v>
      </c>
      <c r="BZ96" s="78"/>
      <c r="CA96" s="115">
        <f>+ROUND(BY96,1)</f>
        <v>80</v>
      </c>
      <c r="CB96" s="72">
        <f>+VLOOKUP($F$231,$A$13:$DI$224,CB$226,0)</f>
        <v>13</v>
      </c>
      <c r="CC96" s="73">
        <v>12</v>
      </c>
      <c r="CD96" s="68">
        <f>(IF(CC96=-1,0,(IF(CC96&gt;CC$4,0,IF(CC96&lt;CC$3,1,((CC$4-CC96)/CC$5))))))*100</f>
        <v>85</v>
      </c>
      <c r="CE96" s="73">
        <v>254</v>
      </c>
      <c r="CF96" s="66">
        <f>(IF(CE96=-1,0,(IF(CE96&gt;CE$4,0,IF(CE96&lt;CE$3,1,((CE$4-CE96)/CE$5))))))*100</f>
        <v>68.315301391035547</v>
      </c>
      <c r="CG96" s="73">
        <v>49.718754489801199</v>
      </c>
      <c r="CH96" s="66">
        <f>(IF(CG96=-1,0,(IF(CG96&gt;CG$4,0,IF(CG96&lt;CG$3,1,((CG$4-CG96)/CG$5)^$CH$3)))))*100</f>
        <v>65.751009169764345</v>
      </c>
      <c r="CI96" s="73" t="s">
        <v>1975</v>
      </c>
      <c r="CJ96" s="78">
        <f>IF(CI96="NO VAT","No VAT",(IF(CI96="NO REFUND",0,(IF(CI96&gt;CI$5,0,IF(CI96&lt;CI$3,1,((CI$5-CI96)/CI$5))))))*100)</f>
        <v>0</v>
      </c>
      <c r="CK96" s="73" t="s">
        <v>1975</v>
      </c>
      <c r="CL96" s="68">
        <f>IF(CK96="NO VAT","No VAT",(IF(CK96="NO REFUND",0,(IF(CK96&gt;CK$4,0,IF(CK96&lt;CK$3,1,((CK$4-CK96)/CK$5))))))*100)</f>
        <v>0</v>
      </c>
      <c r="CM96" s="73">
        <v>3</v>
      </c>
      <c r="CN96" s="68">
        <f>IF(CM96="NO CIT","No CIT",IF(CM96&gt;CM$4,0,IF(CM96&lt;CM$3,1,((CM$4-CM96)/CM$5)))*100)</f>
        <v>97.247706422018354</v>
      </c>
      <c r="CO96" s="73">
        <v>0</v>
      </c>
      <c r="CP96" s="66">
        <f>IF(CO96="NO CIT","No CIT",IF(CO96&gt;CO$4,0,IF(CO96&lt;CO$3,1,((CO$5-CO96)/CO$5)))*100)</f>
        <v>100</v>
      </c>
      <c r="CQ96" s="157">
        <f>IF(OR(ISNUMBER(CJ96),ISNUMBER(CL96),ISNUMBER(CN96),ISNUMBER(CP96)),AVERAGE(CJ96,CL96,CN96,CP96),"")</f>
        <v>49.311926605504588</v>
      </c>
      <c r="CR96" s="128">
        <f>AVERAGE(CD96,CF96,CH96,CQ96)</f>
        <v>67.094559291576118</v>
      </c>
      <c r="CS96" s="78"/>
      <c r="CT96" s="115">
        <f>ROUND(CR96,1)</f>
        <v>67.099999999999994</v>
      </c>
      <c r="CU96" s="69">
        <f>+VLOOKUP($F$231,$A$13:$EL$224,CU$226,0)</f>
        <v>115</v>
      </c>
      <c r="CV96" s="73">
        <v>50</v>
      </c>
      <c r="CW96" s="68">
        <f>(IF(CV96=-1,0,(IF(CV96&gt;CV$4,0,IF(CV96&lt;CV$3,1,((CV$4-CV96)/CV$5))))))*100</f>
        <v>69.182389937106919</v>
      </c>
      <c r="CX96" s="73">
        <v>18</v>
      </c>
      <c r="CY96" s="68">
        <f>(IF(CX96=-1,0,(IF(CX96&gt;CX$4,0,IF(CX96&lt;CX$3,1,((CX$4-CX96)/CX$5))))))*100</f>
        <v>89.940828402366861</v>
      </c>
      <c r="CZ96" s="73">
        <v>231</v>
      </c>
      <c r="DA96" s="68">
        <f>(IF(CZ96=-1,0,(IF(CZ96&gt;CZ$4,0,IF(CZ96&lt;CZ$3,1,((CZ$4-CZ96)/CZ$5))))))*100</f>
        <v>78.20754716981132</v>
      </c>
      <c r="DB96" s="73">
        <v>50</v>
      </c>
      <c r="DC96" s="68">
        <f>(IF(DB96=-1,0,(IF(DB96&gt;DB$4,0,IF(DB96&lt;DB$3,1,((DB$4-DB96)/DB$5))))))*100</f>
        <v>87.5</v>
      </c>
      <c r="DD96" s="73">
        <v>60</v>
      </c>
      <c r="DE96" s="68">
        <f>(IF(DD96=-1,0,(IF(DD96&gt;DD$4,0,IF(DD96&lt;DD$3,1,((DD$4-DD96)/DD$5))))))*100</f>
        <v>78.853046594982075</v>
      </c>
      <c r="DF96" s="73">
        <v>22</v>
      </c>
      <c r="DG96" s="68">
        <f>(IF(DF96=-1,0,(IF(DF96&gt;DF$4,0,IF(DF96&lt;DF$3,1,((DF$4-DF96)/DF$5))))))*100</f>
        <v>91.213389121338921</v>
      </c>
      <c r="DH96" s="73">
        <v>273</v>
      </c>
      <c r="DI96" s="68">
        <f>(IF(DH96=-1,0,(IF(DH96&gt;DH$4,0,IF(DH96&lt;DH$3,1,((DH$4-DH96)/DH$5))))))*100</f>
        <v>77.25</v>
      </c>
      <c r="DJ96" s="73">
        <v>100</v>
      </c>
      <c r="DK96" s="66">
        <f>(IF(DJ96=-1,0,(IF(DJ96&gt;DJ$4,0,IF(DJ96&lt;DJ$3,1,((DJ$4-DJ96)/DJ$5))))))*100</f>
        <v>85.714285714285708</v>
      </c>
      <c r="DL96" s="78">
        <f>AVERAGE(CW96,CY96,DA96,DC96,DE96,DG96,DI96,DK96)</f>
        <v>82.232685867486467</v>
      </c>
      <c r="DM96" s="78"/>
      <c r="DN96" s="115">
        <f>ROUND(DL96,1)</f>
        <v>82.2</v>
      </c>
      <c r="DO96" s="69">
        <f>+VLOOKUP($F$231,$A$13:$EL$224,DO$226,0)</f>
        <v>68</v>
      </c>
      <c r="DP96" s="67">
        <v>1445</v>
      </c>
      <c r="DQ96" s="66">
        <f>(IF(DP96=-1,0,(IF(DP96&gt;DP$4,0,IF(DP96&lt;DP$3,1,((DP$4-DP96)/DP$5))))))*100</f>
        <v>0</v>
      </c>
      <c r="DR96" s="67">
        <v>31</v>
      </c>
      <c r="DS96" s="66">
        <f>(IF(DR96=-1,0,(IF(DR96&gt;DR$4,0,IF(DR96&lt;DR$3,1,((DR$4-DR96)/DR$5))))))*100</f>
        <v>65.241844769403826</v>
      </c>
      <c r="DT96" s="67">
        <v>10.5</v>
      </c>
      <c r="DU96" s="66">
        <f>DT96/18*100</f>
        <v>58.333333333333336</v>
      </c>
      <c r="DV96" s="78">
        <f>AVERAGE(DU96,DQ96,DS96)</f>
        <v>41.191726034245725</v>
      </c>
      <c r="DW96" s="78"/>
      <c r="DX96" s="115">
        <f>ROUND(DV96,1)</f>
        <v>41.2</v>
      </c>
      <c r="DY96" s="69">
        <f>+VLOOKUP($F$231,$A$13:$EL$224,DY$226,0)</f>
        <v>163</v>
      </c>
      <c r="DZ96" s="67">
        <v>71.560119289346702</v>
      </c>
      <c r="EA96" s="68">
        <f>(IF(DZ96=-1,0,(IF(DZ96&lt;DZ$4,0,IF(DZ96&gt;DZ$3,1,((-DZ$4+DZ96)/DZ$5))))))*100</f>
        <v>77.029191915335517</v>
      </c>
      <c r="EB96" s="67">
        <v>7.5</v>
      </c>
      <c r="EC96" s="66">
        <f>(IF(EB96=-1,0,(IF(EB96&lt;EB$4,0,IF(EB96&gt;EB$3,1,((-EB$4+EB96)/EB$5))))))*100</f>
        <v>46.875</v>
      </c>
      <c r="ED96" s="68">
        <f>AVERAGE(EA96,EC96)</f>
        <v>61.952095957667758</v>
      </c>
      <c r="EE96" s="78"/>
      <c r="EF96" s="115">
        <f>ROUND(ED96,1)</f>
        <v>62</v>
      </c>
      <c r="EG96" s="69">
        <f>+VLOOKUP($F$231,$A$13:$EL$224,EG$226,0)</f>
        <v>52</v>
      </c>
      <c r="EH96" s="81"/>
      <c r="EI96" s="92">
        <v>1</v>
      </c>
      <c r="EJ96" s="81"/>
      <c r="EK96" s="83">
        <f>+VLOOKUP($F$231,$A$13:$EL$224,EK$226,0)</f>
        <v>63</v>
      </c>
      <c r="EL96" s="134">
        <f>ROUND(EM96,1)</f>
        <v>70.099999999999994</v>
      </c>
      <c r="EM96" s="158">
        <f>AVERAGE(Q96,AC96,BA96,BH96,BY96,CR96,DL96,DV96,ED96,AO96)</f>
        <v>70.133698167759206</v>
      </c>
      <c r="EN96" s="139"/>
      <c r="EO96" s="84"/>
      <c r="EP96" s="85">
        <v>1</v>
      </c>
      <c r="EQ96" s="64" t="s">
        <v>1373</v>
      </c>
      <c r="ES96" s="93">
        <v>1</v>
      </c>
    </row>
    <row r="97" spans="1:149" ht="14.45" customHeight="1" x14ac:dyDescent="0.25">
      <c r="A97" s="64" t="s">
        <v>101</v>
      </c>
      <c r="B97" s="156" t="str">
        <f>INDEX('Economy Names'!$A$2:$H$213,'Economy Names'!L86,'Economy Names'!$K$1)</f>
        <v>Indonesia</v>
      </c>
      <c r="C97" s="88">
        <f>VLOOKUP($C$236,$A$12:$EH$225,C$226,0)*$D$236+VLOOKUP($C$237,$A$12:$EH$225,C$226,0)*$D$237</f>
        <v>11.22</v>
      </c>
      <c r="D97" s="87">
        <f>VLOOKUP($C$236,$A$12:$EG$225,D$226,0)*$D$236+VLOOKUP($C$237,$A$12:$EG$225,D$226,0)*$D$237</f>
        <v>39.882352941176471</v>
      </c>
      <c r="E97" s="88">
        <f>VLOOKUP($C$236,$A$12:$EH$225,E$226,0)*$D$236+VLOOKUP($C$237,$A$12:$EH$225,E$226,0)*$D$237</f>
        <v>12.64</v>
      </c>
      <c r="F97" s="87">
        <f>VLOOKUP($C$236,$A$12:$EG$225,F$226,0)*$D$236+VLOOKUP($C$237,$A$12:$EG$225,F$226,0)*$D$237</f>
        <v>87.798994974874375</v>
      </c>
      <c r="G97" s="90">
        <f>VLOOKUP($C$236,$A$12:$EH$225,G$226,0)*$D$236+VLOOKUP($C$237,$A$12:$EH$225,G$226,0)*$D$237</f>
        <v>5.6908847926184203</v>
      </c>
      <c r="H97" s="87">
        <f>VLOOKUP($C$236,$A$12:$EG$225,H$226,0)*$D$236+VLOOKUP($C$237,$A$12:$EG$225,H$226,0)*$D$237</f>
        <v>97.15455760369079</v>
      </c>
      <c r="I97" s="88">
        <f>VLOOKUP($C$236,$A$12:$EH$225,I$226,0)*$D$236+VLOOKUP($C$237,$A$12:$EH$225,I$226,0)*$D$237</f>
        <v>11.22</v>
      </c>
      <c r="J97" s="87">
        <f>VLOOKUP($C$236,$A$12:$EG$225,J$226,0)*$D$236+VLOOKUP($C$237,$A$12:$EG$225,J$226,0)*$D$237</f>
        <v>39.882352941176471</v>
      </c>
      <c r="K97" s="88">
        <f>VLOOKUP($C$236,$A$12:$EH$225,K$226,0)*$D$236+VLOOKUP($C$237,$A$12:$EH$225,K$226,0)*$D$237</f>
        <v>12.64</v>
      </c>
      <c r="L97" s="87">
        <f>VLOOKUP($C$236,$A$12:$EG$225,L$226,0)*$D$236+VLOOKUP($C$237,$A$12:$EG$225,L$226,0)*$D$237</f>
        <v>87.798994974874375</v>
      </c>
      <c r="M97" s="90">
        <f>VLOOKUP($C$236,$A$12:$EH$225,M$226,0)*$D$236+VLOOKUP($C$237,$A$12:$EH$225,M$226,0)*$D$237</f>
        <v>5.6908847926184203</v>
      </c>
      <c r="N97" s="89">
        <f>VLOOKUP($C$236,$A$12:$EG$225,N$226,0)*$D$236+VLOOKUP($C$237,$A$12:$EG$225,N$226,0)*$D$237</f>
        <v>97.15455760369079</v>
      </c>
      <c r="O97" s="90">
        <f>VLOOKUP($C$236,$A$12:$EH$225,O$226,0)*$D$236+VLOOKUP($C$237,$A$12:$EH$225,O$226,0)*$D$237</f>
        <v>0</v>
      </c>
      <c r="P97" s="87">
        <f>VLOOKUP($C$236,$A$12:$EG$225,P$226,0)*$D$236+VLOOKUP($C$237,$A$12:$EG$225,P$226,0)*$D$237</f>
        <v>100</v>
      </c>
      <c r="Q97" s="68">
        <f>25%*P97+12.5%*D97+12.5%*F97+12.5%*H97+12.5%*J97+12.5%*L97+12.5%*N97</f>
        <v>81.208976379935422</v>
      </c>
      <c r="R97" s="78">
        <f>+Q97</f>
        <v>81.208976379935422</v>
      </c>
      <c r="S97" s="115">
        <f>+ROUND(Q97,1)</f>
        <v>81.2</v>
      </c>
      <c r="T97" s="69">
        <f>RANK(R97,R$13:R$224)</f>
        <v>140</v>
      </c>
      <c r="U97" s="86">
        <f>VLOOKUP($C$236,$A$12:$EH$225,U$226,0)*$D$236+VLOOKUP($C$237,$A$12:$EH$225,U$226,0)*$D$237</f>
        <v>18</v>
      </c>
      <c r="V97" s="87">
        <f>VLOOKUP($C$236,$A$12:$EG$225,V$226,0)*$D$236+VLOOKUP($C$237,$A$12:$EG$225,V$226,0)*$D$237</f>
        <v>48</v>
      </c>
      <c r="W97" s="90">
        <f>VLOOKUP($C$236,$A$12:$EH$225,W$226,0)*$D$236+VLOOKUP($C$237,$A$12:$EH$225,W$226,0)*$D$237</f>
        <v>200.13000000000002</v>
      </c>
      <c r="X97" s="87">
        <f>VLOOKUP($C$236,$A$12:$EG$225,X$226,0)*$D$236+VLOOKUP($C$237,$A$12:$EG$225,X$226,0)*$D$237</f>
        <v>49.81844380403458</v>
      </c>
      <c r="Y97" s="90">
        <f>VLOOKUP($C$236,$A$12:$EH$225,Y$226,0)*$D$236+VLOOKUP($C$237,$A$12:$EH$225,Y$226,0)*$D$237</f>
        <v>4.5158416303740978</v>
      </c>
      <c r="Z97" s="89">
        <f>VLOOKUP($C$236,$A$12:$EG$225,Z$226,0)*$D$236+VLOOKUP($C$237,$A$12:$EG$225,Z$226,0)*$D$237</f>
        <v>77.420791848129511</v>
      </c>
      <c r="AA97" s="90">
        <f>VLOOKUP($C$236,$A$12:$EH$225,AA$226,0)*$D$236+VLOOKUP($C$237,$A$12:$EH$225,AA$226,0)*$D$237</f>
        <v>13.78</v>
      </c>
      <c r="AB97" s="87">
        <f>VLOOKUP($C$236,$A$12:$EG$225,AB$226,0)*$D$236+VLOOKUP($C$237,$A$12:$EG$225,AB$226,0)*$D$237</f>
        <v>91.86666666666666</v>
      </c>
      <c r="AC97" s="68">
        <f>AVERAGE(V97,X97,Z97,AB97)</f>
        <v>66.776475579707693</v>
      </c>
      <c r="AD97" s="68">
        <f>+AC97</f>
        <v>66.776475579707693</v>
      </c>
      <c r="AE97" s="115">
        <f>+ROUND(AC97,1)</f>
        <v>66.8</v>
      </c>
      <c r="AF97" s="72">
        <f>RANK(AD97,AD$13:AD$224)</f>
        <v>110</v>
      </c>
      <c r="AG97" s="86">
        <f>VLOOKUP($C$236,$A$12:$EH$225,AG$226,0)*$D$236+VLOOKUP($C$237,$A$12:$EH$225,AG$226,0)*$D$237</f>
        <v>4</v>
      </c>
      <c r="AH97" s="87">
        <f>VLOOKUP($C$236,$A$12:$EG$225,AH$226,0)*$D$236+VLOOKUP($C$237,$A$12:$EG$225,AH$226,0)*$D$237</f>
        <v>83.333333333333343</v>
      </c>
      <c r="AI97" s="86">
        <f>VLOOKUP($C$236,$A$12:$EH$225,AI$226,0)*$D$236+VLOOKUP($C$237,$A$12:$EH$225,AI$226,0)*$D$237</f>
        <v>32.24</v>
      </c>
      <c r="AJ97" s="87">
        <f>VLOOKUP($C$236,$A$12:$EG$225,AJ$226,0)*$D$236+VLOOKUP($C$237,$A$12:$EG$225,AJ$226,0)*$D$237</f>
        <v>93.80869565217391</v>
      </c>
      <c r="AK97" s="90">
        <f>VLOOKUP($C$236,$A$12:$EH$225,AK$226,0)*$D$236+VLOOKUP($C$237,$A$12:$EH$225,AK$226,0)*$D$237</f>
        <v>233.75889605910601</v>
      </c>
      <c r="AL97" s="87">
        <f>VLOOKUP($C$236,$A$12:$EG$225,AL$226,0)*$D$236+VLOOKUP($C$237,$A$12:$EG$225,AL$226,0)*$D$237</f>
        <v>97.114087702974018</v>
      </c>
      <c r="AM97" s="86">
        <f>VLOOKUP($C$236,$A$12:$EH$225,AM$226,0)*$D$236+VLOOKUP($C$237,$A$12:$EH$225,AM$226,0)*$D$237</f>
        <v>6</v>
      </c>
      <c r="AN97" s="87">
        <f>VLOOKUP($C$236,$A$12:$EG$225,AN$226,0)*$D$236+VLOOKUP($C$237,$A$12:$EG$225,AN$226,0)*$D$237</f>
        <v>75</v>
      </c>
      <c r="AO97" s="74">
        <f>AVERAGE(AH97,AJ97,AL97,AN97)</f>
        <v>87.314029172120314</v>
      </c>
      <c r="AP97" s="68">
        <f>+AO97</f>
        <v>87.314029172120314</v>
      </c>
      <c r="AQ97" s="115">
        <f>+ROUND(AO97,1)</f>
        <v>87.3</v>
      </c>
      <c r="AR97" s="69">
        <f>RANK(AP97,AP$13:AP$224)</f>
        <v>33</v>
      </c>
      <c r="AS97" s="86">
        <f>VLOOKUP($C$236,$A$12:$EH$225,AS$226,0)*$D$236+VLOOKUP($C$237,$A$12:$EH$225,AS$226,0)*$D$237</f>
        <v>6</v>
      </c>
      <c r="AT97" s="87">
        <f>VLOOKUP($C$236,$A$12:$EG$225,AT$226,0)*$D$236+VLOOKUP($C$237,$A$12:$EG$225,AT$226,0)*$D$237</f>
        <v>58.333333333333336</v>
      </c>
      <c r="AU97" s="88">
        <f>VLOOKUP($C$236,$A$12:$EH$225,AU$226,0)*$D$236+VLOOKUP($C$237,$A$12:$EH$225,AU$226,0)*$D$237</f>
        <v>30.64</v>
      </c>
      <c r="AV97" s="87">
        <f>VLOOKUP($C$236,$A$12:$EG$225,AV$226,0)*$D$236+VLOOKUP($C$237,$A$12:$EG$225,AV$226,0)*$D$237</f>
        <v>85.818181818181813</v>
      </c>
      <c r="AW97" s="88">
        <f>VLOOKUP($C$236,$A$12:$EH$225,AW$226,0)*$D$236+VLOOKUP($C$237,$A$12:$EH$225,AW$226,0)*$D$237</f>
        <v>8.3474303219849375</v>
      </c>
      <c r="AX97" s="89">
        <f>VLOOKUP($C$236,$A$12:$EG$225,AX$226,0)*$D$236+VLOOKUP($C$237,$A$12:$EG$225,AX$226,0)*$D$237</f>
        <v>44.350464520100417</v>
      </c>
      <c r="AY97" s="88">
        <f>VLOOKUP($C$236,$A$12:$EH$225,AY$226,0)*$D$236+VLOOKUP($C$237,$A$12:$EH$225,AY$226,0)*$D$237</f>
        <v>15.5</v>
      </c>
      <c r="AZ97" s="87">
        <f>VLOOKUP($C$236,$A$12:$EG$225,AZ$226,0)*$D$236+VLOOKUP($C$237,$A$12:$EG$225,AZ$226,0)*$D$237</f>
        <v>51.666666666666671</v>
      </c>
      <c r="BA97" s="76">
        <f>AVERAGE(AT97,AV97,AX97,AZ97)</f>
        <v>60.042161584570565</v>
      </c>
      <c r="BB97" s="68">
        <f>+BA97</f>
        <v>60.042161584570565</v>
      </c>
      <c r="BC97" s="115">
        <f>+ROUND(BA97,1)</f>
        <v>60</v>
      </c>
      <c r="BD97" s="69">
        <f>RANK(BB97,BB$13:BB$224)</f>
        <v>106</v>
      </c>
      <c r="BE97" s="86">
        <f>VLOOKUP($C$236,$A$12:$EH$225,BE$226,0)*$D$236+VLOOKUP($C$237,$A$12:$EH$225,BE$226,0)*$D$237</f>
        <v>8</v>
      </c>
      <c r="BF97" s="86">
        <f>VLOOKUP($C$236,$A$12:$EH$225,BF$226,0)*$D$236+VLOOKUP($C$237,$A$12:$EH$225,BF$226,0)*$D$237</f>
        <v>6</v>
      </c>
      <c r="BG97" s="77">
        <f>+SUM(BE97,BF97)</f>
        <v>14</v>
      </c>
      <c r="BH97" s="76">
        <f>(IF(BG97=-1,0,(IF(BG97&lt;BG$4,0,IF(BG97&gt;BG$3,1,((-BG$4+BG97)/BG$5))))))*100</f>
        <v>70</v>
      </c>
      <c r="BI97" s="119">
        <f>+BH97</f>
        <v>70</v>
      </c>
      <c r="BJ97" s="115">
        <f>ROUND(BH97,1)</f>
        <v>70</v>
      </c>
      <c r="BK97" s="69">
        <f>RANK(BI97,BI$13:BI$224)</f>
        <v>48</v>
      </c>
      <c r="BL97" s="86">
        <f>VLOOKUP($C$236,$A$12:$EH$225,BL$226,0)*$D$236+VLOOKUP($C$237,$A$12:$EH$225,BL$226,0)*$D$237</f>
        <v>10</v>
      </c>
      <c r="BM97" s="89">
        <f>VLOOKUP($C$236,$A$12:$EG$225,BM$226,0)*$D$236+VLOOKUP($C$237,$A$12:$EG$225,BM$226,0)*$D$237</f>
        <v>100</v>
      </c>
      <c r="BN97" s="86">
        <f>VLOOKUP($C$236,$A$12:$EH$225,BN$226,0)*$D$236+VLOOKUP($C$237,$A$12:$EH$225,BN$226,0)*$D$237</f>
        <v>5</v>
      </c>
      <c r="BO97" s="89">
        <f>VLOOKUP($C$236,$A$12:$EG$225,BO$226,0)*$D$236+VLOOKUP($C$237,$A$12:$EG$225,BO$226,0)*$D$237</f>
        <v>50</v>
      </c>
      <c r="BP97" s="86">
        <f>VLOOKUP($C$236,$A$12:$EH$225,BP$226,0)*$D$236+VLOOKUP($C$237,$A$12:$EH$225,BP$226,0)*$D$237</f>
        <v>2</v>
      </c>
      <c r="BQ97" s="89">
        <f>VLOOKUP($C$236,$A$12:$EG$225,BQ$226,0)*$D$236+VLOOKUP($C$237,$A$12:$EG$225,BQ$226,0)*$D$237</f>
        <v>20</v>
      </c>
      <c r="BR97" s="86">
        <f>VLOOKUP($C$236,$A$12:$EH$225,BR$226,0)*$D$236+VLOOKUP($C$237,$A$12:$EH$225,BR$226,0)*$D$237</f>
        <v>5</v>
      </c>
      <c r="BS97" s="89">
        <f>VLOOKUP($C$236,$A$12:$EG$225,BS$226,0)*$D$236+VLOOKUP($C$237,$A$12:$EG$225,BS$226,0)*$D$237</f>
        <v>83.333333333333343</v>
      </c>
      <c r="BT97" s="86">
        <f>VLOOKUP($C$236,$A$12:$EH$225,BT$226,0)*$D$236+VLOOKUP($C$237,$A$12:$EH$225,BT$226,0)*$D$237</f>
        <v>6</v>
      </c>
      <c r="BU97" s="89">
        <f>VLOOKUP($C$236,$A$12:$EG$225,BU$226,0)*$D$236+VLOOKUP($C$237,$A$12:$EG$225,BU$226,0)*$D$237</f>
        <v>85.714285714285722</v>
      </c>
      <c r="BV97" s="86">
        <f>VLOOKUP($C$236,$A$12:$EH$225,BV$226,0)*$D$236+VLOOKUP($C$237,$A$12:$EH$225,BV$226,0)*$D$237</f>
        <v>7</v>
      </c>
      <c r="BW97" s="87">
        <f>VLOOKUP($C$236,$A$12:$EG$225,BW$226,0)*$D$236+VLOOKUP($C$237,$A$12:$EG$225,BW$226,0)*$D$237</f>
        <v>100</v>
      </c>
      <c r="BX97" s="77">
        <f>+SUM(BN97,BL97,BP97,BR97,BT97,BV97)</f>
        <v>35</v>
      </c>
      <c r="BY97" s="80">
        <f>(IF(BX97=-1,0,(IF(BX97&lt;BX$4,0,IF(BX97&gt;BX$3,1,((-BX$4+BX97)/BX$5))))))*100</f>
        <v>70</v>
      </c>
      <c r="BZ97" s="78">
        <f>+BY97</f>
        <v>70</v>
      </c>
      <c r="CA97" s="115">
        <f>+ROUND(BY97,1)</f>
        <v>70</v>
      </c>
      <c r="CB97" s="72">
        <f>RANK(BZ97,BZ$13:BZ$224)</f>
        <v>37</v>
      </c>
      <c r="CC97" s="86">
        <f>VLOOKUP($C$236,$A$12:$EH$225,CC$226,0)*$D$236+VLOOKUP($C$237,$A$12:$EH$225,CC$226,0)*$D$237</f>
        <v>26</v>
      </c>
      <c r="CD97" s="89">
        <f>VLOOKUP($C$236,$A$12:$EH$225,CD$226,0)*$D$236+VLOOKUP($C$237,$A$12:$EH$225,CD$226,0)*$D$237</f>
        <v>61.666666666666679</v>
      </c>
      <c r="CE97" s="88">
        <f>VLOOKUP($C$236,$A$12:$EH$225,CE$226,0)*$D$236+VLOOKUP($C$237,$A$12:$EH$225,CE$226,0)*$D$237</f>
        <v>191.00000000000003</v>
      </c>
      <c r="CF97" s="87">
        <f>VLOOKUP($C$236,$A$12:$EH$225,CF$226,0)*$D$236+VLOOKUP($C$237,$A$12:$EH$225,CF$226,0)*$D$237</f>
        <v>78.052550231839263</v>
      </c>
      <c r="CG97" s="88">
        <f>VLOOKUP($C$236,$A$12:$EH$225,CG$226,0)*$D$236+VLOOKUP($C$237,$A$12:$EH$225,CG$226,0)*$D$237</f>
        <v>30.068928633136402</v>
      </c>
      <c r="CH97" s="87">
        <f>VLOOKUP($C$236,$A$12:$EH$225,CH$226,0)*$D$236+VLOOKUP($C$237,$A$12:$EH$225,CH$226,0)*$D$237</f>
        <v>94.47749881310618</v>
      </c>
      <c r="CI97" s="90">
        <f>IF(OR(VLOOKUP($C$236,$A$12:$EH$225,CI$226,0)="NO VAT",VLOOKUP($C$237,$A$12:$EH$225,CI$226,0)="NO VAT"), "NO VAT", (IF(OR(VLOOKUP($C$236,$A$12:$EH$225,CI$226,0)="NO REFUND", VLOOKUP($C$237,$A$12:$EH$225,CI$226,0)="NO REFUND"), "NO REFUND", VLOOKUP($C$236,$A$12:$EH$225,CI$226,0)*$D$236+VLOOKUP($C$237,$A$12:$EH$225,CI$226,0)*$D$237)))</f>
        <v>18</v>
      </c>
      <c r="CJ97" s="89">
        <f>IF(OR(VLOOKUP($C$236,$A$12:$EH$225,CJ$226,0)="NO VAT",VLOOKUP($C$237,$A$12:$EH$225,CJ$226,0)="NO VAT"), "NO VAT", (IF(OR(VLOOKUP($C$236,$A$12:$EH$225,CJ$226,0)="NO REFUND", VLOOKUP($C$237,$A$12:$EH$225,CJ$226,0)="NO REFUND"), "NO REFUND", VLOOKUP($C$236,$A$12:$EH$225,CJ$226,0)*$D$236+VLOOKUP($C$237,$A$12:$EH$225,CJ$226,0)*$D$237)))</f>
        <v>64</v>
      </c>
      <c r="CK97" s="90">
        <f>IF(OR(VLOOKUP($C$236,$A$12:$EH$225,CK$226,0)="NO VAT",VLOOKUP($C$237,$A$12:$EH$225,CK$226,0)="NO VAT"), "NO VAT", (IF(OR(VLOOKUP($C$236,$A$12:$EH$225,CK$226,0)="NO REFUND", VLOOKUP($C$237,$A$12:$EH$225,CK$226,0)="NO REFUND"), "NO REFUND", VLOOKUP($C$236,$A$12:$EH$225,CK$226,0)*$D$236+VLOOKUP($C$237,$A$12:$EH$225,CK$226,0)*$D$237)))</f>
        <v>47.738095238095205</v>
      </c>
      <c r="CL97" s="89">
        <f>IF(OR(VLOOKUP($C$236,$A$12:$EH$225,CL$226,0)="NO VAT",VLOOKUP($C$237,$A$12:$EH$225,CL$226,0)="NO VAT"), "NO VAT", (IF(OR(VLOOKUP($C$236,$A$12:$EH$225,CL$226,0)="NO REFUND", VLOOKUP($C$237,$A$12:$EH$225,CL$226,0)="NO REFUND"), "NO REFUND", VLOOKUP($C$236,$A$12:$EH$225,CL$226,0)*$D$236+VLOOKUP($C$237,$A$12:$EH$225,CL$226,0)*$D$237)))</f>
        <v>14.019121161978381</v>
      </c>
      <c r="CM97" s="90">
        <f>IF(OR(VLOOKUP($C$236,$A$12:$EH$225,CM$226,0)="NO CIT",VLOOKUP($C$237,$A$12:$EH$225,CM$226,0)="NO CIT"), "NO CIT",VLOOKUP($C$236,$A$12:$EH$225,CM$226,0)*$D$236+VLOOKUP($C$237,$A$12:$EH$225,CM$226,0)*$D$237)</f>
        <v>3</v>
      </c>
      <c r="CN97" s="89">
        <f>IF(OR(VLOOKUP($C$236,$A$12:$EH$225,CN$226,0)="NO CIT",VLOOKUP($C$237,$A$12:$EH$225,CN$226,0)="NO CIT"), "NO CIT",VLOOKUP($C$236,$A$12:$EH$225,CN$226,0)*$D$236+VLOOKUP($C$237,$A$12:$EH$225,CN$226,0)*$D$237)</f>
        <v>97.247706422018354</v>
      </c>
      <c r="CO97" s="90">
        <f>IF(OR(VLOOKUP($C$236,$A$12:$EH$225,CO$226,0)="NO CIT",VLOOKUP($C$237,$A$12:$EH$225,CO$226,0)="NO CIT"), "NO CIT",VLOOKUP($C$236,$A$12:$EH$225,CO$226,0)*$D$236+VLOOKUP($C$237,$A$12:$EH$225,CO$226,0)*$D$237)</f>
        <v>0</v>
      </c>
      <c r="CP97" s="90">
        <f>IF(OR(VLOOKUP($C$236,$A$12:$EH$225,CP$226,0)="NO CIT",VLOOKUP($C$237,$A$12:$EH$225,CP$226,0)="NO CIT"), "NO CIT",VLOOKUP($C$236,$A$12:$EH$225,CP$226,0)*$D$236+VLOOKUP($C$237,$A$12:$EH$225,CP$226,0)*$D$237)</f>
        <v>100</v>
      </c>
      <c r="CQ97" s="157">
        <f>IF(OR(ISNUMBER(CJ97),ISNUMBER(CL97),ISNUMBER(CN97),ISNUMBER(CP97)),AVERAGE(CJ97,CL97,CN97,CP97),"")</f>
        <v>68.816706895999175</v>
      </c>
      <c r="CR97" s="128">
        <f>AVERAGE(CD97,CF97,CH97,CQ97)</f>
        <v>75.753355651902822</v>
      </c>
      <c r="CS97" s="78">
        <f>+CR97</f>
        <v>75.753355651902822</v>
      </c>
      <c r="CT97" s="115">
        <f>ROUND(CR97,1)</f>
        <v>75.8</v>
      </c>
      <c r="CU97" s="69">
        <f>RANK(CS97,CS$13:CS$224)</f>
        <v>81</v>
      </c>
      <c r="CV97" s="88">
        <f>VLOOKUP($C$236,$A$12:$EH$225,CV$226,0)*$D$236+VLOOKUP($C$237,$A$12:$EH$225,CV$226,0)*$D$237</f>
        <v>56.28</v>
      </c>
      <c r="CW97" s="89">
        <f>VLOOKUP($C$236,$A$12:$EG$225,CW$226,0)*$D$236+VLOOKUP($C$237,$A$12:$EG$225,CW$226,0)*$D$237</f>
        <v>65.232704402515722</v>
      </c>
      <c r="CX97" s="88">
        <f>VLOOKUP($C$236,$A$12:$EH$225,CX$226,0)*$D$236+VLOOKUP($C$237,$A$12:$EH$225,CX$226,0)*$D$237</f>
        <v>61.320000000000007</v>
      </c>
      <c r="CY97" s="89">
        <f>VLOOKUP($C$236,$A$12:$EG$225,CY$226,0)*$D$236+VLOOKUP($C$237,$A$12:$EG$225,CY$226,0)*$D$237</f>
        <v>64.307692307692307</v>
      </c>
      <c r="CZ97" s="88">
        <f>VLOOKUP($C$236,$A$12:$EH$225,CZ$226,0)*$D$236+VLOOKUP($C$237,$A$12:$EH$225,CZ$226,0)*$D$237</f>
        <v>211.07142857142847</v>
      </c>
      <c r="DA97" s="89">
        <f>VLOOKUP($C$236,$A$12:$EG$225,DA$226,0)*$D$236+VLOOKUP($C$237,$A$12:$EG$225,DA$226,0)*$D$237</f>
        <v>80.087601078167125</v>
      </c>
      <c r="DB97" s="88">
        <f>VLOOKUP($C$236,$A$12:$EH$225,DB$226,0)*$D$236+VLOOKUP($C$237,$A$12:$EH$225,DB$226,0)*$D$237</f>
        <v>138.80000000000001</v>
      </c>
      <c r="DC97" s="89">
        <f>VLOOKUP($C$236,$A$12:$EG$225,DC$226,0)*$D$236+VLOOKUP($C$237,$A$12:$EG$225,DC$226,0)*$D$237</f>
        <v>65.3</v>
      </c>
      <c r="DD97" s="88">
        <f>VLOOKUP($C$236,$A$12:$EH$225,DD$226,0)*$D$236+VLOOKUP($C$237,$A$12:$EH$225,DD$226,0)*$D$237</f>
        <v>99.360000000000014</v>
      </c>
      <c r="DE97" s="89">
        <f>VLOOKUP($C$236,$A$12:$EG$225,DE$226,0)*$D$236+VLOOKUP($C$237,$A$12:$EG$225,DE$226,0)*$D$237</f>
        <v>64.745519713261643</v>
      </c>
      <c r="DF97" s="88">
        <f>VLOOKUP($C$236,$A$12:$EH$225,DF$226,0)*$D$236+VLOOKUP($C$237,$A$12:$EH$225,DF$226,0)*$D$237</f>
        <v>106.22</v>
      </c>
      <c r="DG97" s="89">
        <f>VLOOKUP($C$236,$A$12:$EG$225,DG$226,0)*$D$236+VLOOKUP($C$237,$A$12:$EG$225,DG$226,0)*$D$237</f>
        <v>55.97489539748954</v>
      </c>
      <c r="DH97" s="90">
        <f>VLOOKUP($C$236,$A$12:$EH$225,DH$226,0)*$D$236+VLOOKUP($C$237,$A$12:$EH$225,DH$226,0)*$D$237</f>
        <v>382.58666666666636</v>
      </c>
      <c r="DI97" s="89">
        <f>VLOOKUP($C$236,$A$12:$EG$225,DI$226,0)*$D$236+VLOOKUP($C$237,$A$12:$EG$225,DI$226,0)*$D$237</f>
        <v>68.117777777777818</v>
      </c>
      <c r="DJ97" s="88">
        <f>VLOOKUP($C$236,$A$12:$EH$225,DJ$226,0)*$D$236+VLOOKUP($C$237,$A$12:$EH$225,DJ$226,0)*$D$237</f>
        <v>164.4</v>
      </c>
      <c r="DK97" s="87">
        <f>VLOOKUP($C$236,$A$12:$EG$225,DK$226,0)*$D$236+VLOOKUP($C$237,$A$12:$EG$225,DK$226,0)*$D$237</f>
        <v>76.51428571428572</v>
      </c>
      <c r="DL97" s="78">
        <f>AVERAGE(CW97,CY97,DA97,DC97,DE97,DG97,DI97,DK97)</f>
        <v>67.53505954889873</v>
      </c>
      <c r="DM97" s="78">
        <f>+DL97</f>
        <v>67.53505954889873</v>
      </c>
      <c r="DN97" s="115">
        <f>ROUND(DL97,1)</f>
        <v>67.5</v>
      </c>
      <c r="DO97" s="69">
        <f>RANK(DM97,DM$13:DM$224)</f>
        <v>116</v>
      </c>
      <c r="DP97" s="90">
        <f>VLOOKUP($C$236,$A$12:$EH$225,DP$226,0)*$D$236+VLOOKUP($C$237,$A$12:$EH$225,DP$226,0)*$D$237</f>
        <v>403.2</v>
      </c>
      <c r="DQ97" s="87">
        <f>VLOOKUP($C$236,$A$12:$EG$225,DQ$226,0)*$D$236+VLOOKUP($C$237,$A$12:$EG$225,DQ$226,0)*$D$237</f>
        <v>76.786885245901644</v>
      </c>
      <c r="DR97" s="88">
        <f>VLOOKUP($C$236,$A$12:$EH$225,DR$226,0)*$D$236+VLOOKUP($C$237,$A$12:$EH$225,DR$226,0)*$D$237</f>
        <v>70.260000000000005</v>
      </c>
      <c r="DS97" s="87">
        <f>VLOOKUP($C$236,$A$12:$EG$225,DS$226,0)*$D$236+VLOOKUP($C$237,$A$12:$EG$225,DS$226,0)*$D$237</f>
        <v>21.079865016872894</v>
      </c>
      <c r="DT97" s="88">
        <f>VLOOKUP($C$236,$A$12:$EH$225,DT$226,0)*$D$236+VLOOKUP($C$237,$A$12:$EH$225,DT$226,0)*$D$237</f>
        <v>8.89</v>
      </c>
      <c r="DU97" s="87">
        <f>VLOOKUP($C$236,$A$12:$EG$225,DU$226,0)*$D$236+VLOOKUP($C$237,$A$12:$EG$225,DU$226,0)*$D$237</f>
        <v>49.388888888888886</v>
      </c>
      <c r="DV97" s="78">
        <f>AVERAGE(DU97,DQ97,DS97)</f>
        <v>49.085213050554472</v>
      </c>
      <c r="DW97" s="78">
        <f>+DV97</f>
        <v>49.085213050554472</v>
      </c>
      <c r="DX97" s="115">
        <f>ROUND(DV97,1)</f>
        <v>49.1</v>
      </c>
      <c r="DY97" s="69">
        <f>RANK(DW97,DW$13:DW$224)</f>
        <v>139</v>
      </c>
      <c r="DZ97" s="88">
        <f>VLOOKUP($C$236,$A$12:$EH$225,DZ$226,0)*$D$236+VLOOKUP($C$237,$A$12:$EH$225,DZ$226,0)*$D$237</f>
        <v>65.513342732334252</v>
      </c>
      <c r="EA97" s="89">
        <f>VLOOKUP($C$236,$A$12:$EG$225,EA$226,0)*$D$236+VLOOKUP($C$237,$A$12:$EG$225,EA$226,0)*$D$237</f>
        <v>70.520282811985197</v>
      </c>
      <c r="EB97" s="90">
        <f>VLOOKUP($C$236,$A$12:$EG$224,EB$226,FALSE)*$D$236+VLOOKUP($C$237,$A$12:$EG$224,EB$226,FALSE)*$D$237</f>
        <v>10.5</v>
      </c>
      <c r="EC97" s="87">
        <f>VLOOKUP($C$236,$A$12:$EG$225,EC$226,0)*$D$236+VLOOKUP($C$237,$A$12:$EG$225,EC$226,0)*$D$237</f>
        <v>65.625</v>
      </c>
      <c r="ED97" s="68">
        <f>AVERAGE(EA97,EC97)</f>
        <v>68.072641405992599</v>
      </c>
      <c r="EE97" s="78">
        <f>+ED97</f>
        <v>68.072641405992599</v>
      </c>
      <c r="EF97" s="115">
        <f>ROUND(ED97,1)</f>
        <v>68.099999999999994</v>
      </c>
      <c r="EG97" s="69">
        <f>RANK(EE97,EE$13:EE$224)</f>
        <v>38</v>
      </c>
      <c r="EH97" s="81"/>
      <c r="EI97" s="92">
        <v>2</v>
      </c>
      <c r="EJ97" s="81"/>
      <c r="EK97" s="83">
        <f>RANK(EN97,EN$13:EN$224)</f>
        <v>73</v>
      </c>
      <c r="EL97" s="134">
        <f>ROUND(EM97,1)</f>
        <v>69.599999999999994</v>
      </c>
      <c r="EM97" s="158">
        <f>AVERAGE(Q97,AC97,BA97,BH97,BY97,CR97,DL97,DV97,ED97,AO97)</f>
        <v>69.578791237368264</v>
      </c>
      <c r="EN97" s="139">
        <f>AVERAGE(Q97,AC97,BA97,BH97,BY97,CR97,DL97,DV97,ED97,AO97)</f>
        <v>69.578791237368264</v>
      </c>
      <c r="EO97" s="84">
        <v>1</v>
      </c>
      <c r="EP97" s="85"/>
      <c r="EQ97" s="46"/>
      <c r="ES97" s="84">
        <v>1</v>
      </c>
    </row>
    <row r="98" spans="1:149" ht="14.45" customHeight="1" x14ac:dyDescent="0.25">
      <c r="A98" s="64" t="s">
        <v>1887</v>
      </c>
      <c r="B98" s="156" t="str">
        <f>INDEX('Economy Names'!$A$2:$H$213,'Economy Names'!L87,'Economy Names'!$K$1)</f>
        <v>Indonesia Jakarta</v>
      </c>
      <c r="C98" s="65">
        <v>11</v>
      </c>
      <c r="D98" s="66">
        <f>(IF(C98=-1,0,(IF(C98&gt;C$4,0,IF(C98&lt;C$3,1,((C$4-C98)/C$5))))))*100</f>
        <v>41.17647058823529</v>
      </c>
      <c r="E98" s="65">
        <v>10</v>
      </c>
      <c r="F98" s="66">
        <f>(IF(E98=-1,0,(IF(E98&gt;E$4,0,IF(E98&lt;E$3,1,((E$4-E98)/E$5))))))*100</f>
        <v>90.452261306532662</v>
      </c>
      <c r="G98" s="67">
        <v>5.6908847926184203</v>
      </c>
      <c r="H98" s="66">
        <f>(IF(G98=-1,0,(IF(G98&gt;G$4,0,IF(G98&lt;G$3,1,((G$4-G98)/G$5))))))*100</f>
        <v>97.15455760369079</v>
      </c>
      <c r="I98" s="65">
        <v>11</v>
      </c>
      <c r="J98" s="66">
        <f>(IF(I98=-1,0,(IF(I98&gt;I$4,0,IF(I98&lt;I$3,1,((I$4-I98)/I$5))))))*100</f>
        <v>41.17647058823529</v>
      </c>
      <c r="K98" s="65">
        <v>10</v>
      </c>
      <c r="L98" s="66">
        <f>(IF(K98=-1,0,(IF(K98&gt;K$4,0,IF(K98&lt;K$3,1,((K$4-K98)/K$5))))))*100</f>
        <v>90.452261306532662</v>
      </c>
      <c r="M98" s="67">
        <v>5.6908847926184203</v>
      </c>
      <c r="N98" s="68">
        <f>(IF(M98=-1,0,(IF(M98&gt;M$4,0,IF(M98&lt;M$3,1,((M$4-M98)/M$5))))))*100</f>
        <v>97.15455760369079</v>
      </c>
      <c r="O98" s="67">
        <v>0</v>
      </c>
      <c r="P98" s="66">
        <f>(IF(O98=-1,0,(IF(O98&gt;O$4,0,IF(O98&lt;O$3,1,((O$4-O98)/O$5))))))*100</f>
        <v>100</v>
      </c>
      <c r="Q98" s="68">
        <f>25%*P98+12.5%*D98+12.5%*F98+12.5%*H98+12.5%*J98+12.5%*L98+12.5%*N98</f>
        <v>82.195822374614693</v>
      </c>
      <c r="R98" s="78"/>
      <c r="S98" s="115">
        <f>+ROUND(Q98,1)</f>
        <v>82.2</v>
      </c>
      <c r="T98" s="69">
        <f>+VLOOKUP($F$232,$A$13:$DI$224,T$226,0)</f>
        <v>140</v>
      </c>
      <c r="U98" s="70">
        <v>18</v>
      </c>
      <c r="V98" s="66">
        <f>(IF(U98=-1,0,(IF(U98&gt;U$4,0,IF(U98&lt;U$3,1,((U$4-U98)/U$5))))))*100</f>
        <v>48</v>
      </c>
      <c r="W98" s="70">
        <v>191</v>
      </c>
      <c r="X98" s="66">
        <f>(IF(W98=-1,0,(IF(W98&gt;W$4,0,IF(W98&lt;W$3,1,((W$4-W98)/W$5))))))*100</f>
        <v>52.449567723342938</v>
      </c>
      <c r="Y98" s="71">
        <v>4.8037497605608603</v>
      </c>
      <c r="Z98" s="68">
        <f>(IF(Y98=-1,0,(IF(Y98&gt;Y$4,0,IF(Y98&lt;Y$3,1,((Y$4-Y98)/Y$5))))))*100</f>
        <v>75.981251197195704</v>
      </c>
      <c r="AA98" s="70">
        <v>14</v>
      </c>
      <c r="AB98" s="66">
        <f>IF(AA98="No Practice", 0, AA98/15*100)</f>
        <v>93.333333333333329</v>
      </c>
      <c r="AC98" s="68">
        <f>AVERAGE(V98,X98,Z98,AB98)</f>
        <v>67.441038063467985</v>
      </c>
      <c r="AD98" s="68"/>
      <c r="AE98" s="115">
        <f>+ROUND(AC98,1)</f>
        <v>67.400000000000006</v>
      </c>
      <c r="AF98" s="72">
        <f>+VLOOKUP($F$232,$A$13:$DI$224,AF$226,0)</f>
        <v>110</v>
      </c>
      <c r="AG98" s="70">
        <v>4</v>
      </c>
      <c r="AH98" s="66">
        <f>(IF(AG98=-1,0,(IF(AG98&gt;AG$4,0,IF(AG98&lt;AG$3,1,((AG$4-AG98)/AG$5))))))*100</f>
        <v>83.333333333333343</v>
      </c>
      <c r="AI98" s="70">
        <v>34</v>
      </c>
      <c r="AJ98" s="66">
        <f>(IF(AI98=-1,0,(IF(AI98&gt;AI$4,0,IF(AI98&lt;AI$3,1,((AI$4-AI98)/AI$5))))))*100</f>
        <v>93.043478260869563</v>
      </c>
      <c r="AK98" s="71">
        <v>233.75889605910601</v>
      </c>
      <c r="AL98" s="66">
        <f>(IF(AK98=-1,0,(IF(AK98&gt;AK$4,0,IF(AK98&lt;AK$3,1,((AK$4-AK98)/AK$5))))))*100</f>
        <v>97.114087702974004</v>
      </c>
      <c r="AM98" s="70">
        <v>6</v>
      </c>
      <c r="AN98" s="66">
        <f>+IF(AM98="No Practice",0,AM98/8)*100</f>
        <v>75</v>
      </c>
      <c r="AO98" s="74">
        <f>AVERAGE(AH98,AJ98,AL98,AN98)</f>
        <v>87.122724824294224</v>
      </c>
      <c r="AP98" s="68"/>
      <c r="AQ98" s="115">
        <f>+ROUND(AO98,1)</f>
        <v>87.1</v>
      </c>
      <c r="AR98" s="69">
        <f>+VLOOKUP($F$232,$A$13:$DI$224,AR$226,0)</f>
        <v>33</v>
      </c>
      <c r="AS98" s="75">
        <v>6</v>
      </c>
      <c r="AT98" s="66">
        <f>(IF(AS98=-1,0,(IF(AS98&gt;AS$4,0,IF(AS98&lt;AS$3,1,((AS$4-AS98)/AS$5))))))*100</f>
        <v>58.333333333333336</v>
      </c>
      <c r="AU98" s="75">
        <v>28</v>
      </c>
      <c r="AV98" s="66">
        <f>(IF(AU98=-1,0,(IF(AU98&gt;AU$4,0,IF(AU98&lt;AU$3,1,((AU$4-AU98)/AU$5))))))*100</f>
        <v>87.081339712918663</v>
      </c>
      <c r="AW98" s="75">
        <v>8.4553845790856208</v>
      </c>
      <c r="AX98" s="68">
        <f>(IF(AW98=-1,0,(IF(AW98&gt;AW$4,0,IF(AW98&lt;AW$3,1,((AW$4-AW98)/AW$5))))))*100</f>
        <v>43.630769472762523</v>
      </c>
      <c r="AY98" s="75">
        <v>15.5</v>
      </c>
      <c r="AZ98" s="66">
        <f>+IF(AY98="No Practice",0,AY98/30)*100</f>
        <v>51.666666666666671</v>
      </c>
      <c r="BA98" s="76">
        <f>AVERAGE(AT98,AV98,AX98,AZ98)</f>
        <v>60.178027296420296</v>
      </c>
      <c r="BB98" s="68"/>
      <c r="BC98" s="115">
        <f>+ROUND(BA98,1)</f>
        <v>60.2</v>
      </c>
      <c r="BD98" s="69">
        <f>+VLOOKUP($F$232,$A$13:$DI$224,BD$226,0)</f>
        <v>106</v>
      </c>
      <c r="BE98" s="73">
        <v>8</v>
      </c>
      <c r="BF98" s="73">
        <v>6</v>
      </c>
      <c r="BG98" s="77">
        <f>+SUM(BE98,BF98)</f>
        <v>14</v>
      </c>
      <c r="BH98" s="76">
        <f>(IF(BG98=-1,0,(IF(BG98&lt;BG$4,0,IF(BG98&gt;BG$3,1,((-BG$4+BG98)/BG$5))))))*100</f>
        <v>70</v>
      </c>
      <c r="BI98" s="119"/>
      <c r="BJ98" s="115">
        <f>ROUND(BH98,1)</f>
        <v>70</v>
      </c>
      <c r="BK98" s="69">
        <f>+VLOOKUP($F$232,$A$13:$DI$224,BK$226,0)</f>
        <v>48</v>
      </c>
      <c r="BL98" s="73">
        <v>10</v>
      </c>
      <c r="BM98" s="68">
        <f>(IF(BL98=-1,0,(IF(BL98&lt;BL$4,0,IF(BL98&gt;BL$3,1,((-BL$4+BL98)/BL$5))))))*100</f>
        <v>100</v>
      </c>
      <c r="BN98" s="73">
        <v>5</v>
      </c>
      <c r="BO98" s="68">
        <f>(IF(BN98=-1,0,(IF(BN98&lt;BN$4,0,IF(BN98&gt;BN$3,1,((-BN$4+BN98)/BN$5))))))*100</f>
        <v>50</v>
      </c>
      <c r="BP98" s="73">
        <v>2</v>
      </c>
      <c r="BQ98" s="68">
        <f>(IF(BP98=-1,0,(IF(BP98&lt;BP$4,0,IF(BP98&gt;BP$3,1,((-BP$4+BP98)/BP$5))))))*100</f>
        <v>20</v>
      </c>
      <c r="BR98" s="73">
        <v>5</v>
      </c>
      <c r="BS98" s="78">
        <f>(IF(BR98=-1,0,(IF(BR98&lt;BR$4,0,IF(BR98&gt;BR$3,1,((-BR$4+BR98)/BR$5))))))*100</f>
        <v>83.333333333333343</v>
      </c>
      <c r="BT98" s="73">
        <v>6</v>
      </c>
      <c r="BU98" s="68">
        <f>(IF(BT98=-1,0,(IF(BT98&lt;BT$4,0,IF(BT98&gt;BT$3,1,((-BT$4+BT98)/BT$5))))))*100</f>
        <v>85.714285714285708</v>
      </c>
      <c r="BV98" s="73">
        <v>7</v>
      </c>
      <c r="BW98" s="66">
        <f>(IF(BV98=-1,0,(IF(BV98&lt;BV$4,0,IF(BV98&gt;BV$3,1,((-BV$4+BV98)/BV$5))))))*100</f>
        <v>100</v>
      </c>
      <c r="BX98" s="77">
        <f>+SUM(BN98,BL98,BP98,BR98,BT98,BV98)</f>
        <v>35</v>
      </c>
      <c r="BY98" s="80">
        <f>(IF(BX98=-1,0,(IF(BX98&lt;BX$4,0,IF(BX98&gt;BX$3,1,((-BX$4+BX98)/BX$5))))))*100</f>
        <v>70</v>
      </c>
      <c r="BZ98" s="78"/>
      <c r="CA98" s="115">
        <f>+ROUND(BY98,1)</f>
        <v>70</v>
      </c>
      <c r="CB98" s="72">
        <f>+VLOOKUP($F$232,$A$13:$DI$224,CB$226,0)</f>
        <v>37</v>
      </c>
      <c r="CC98" s="73">
        <v>26</v>
      </c>
      <c r="CD98" s="68">
        <f>(IF(CC98=-1,0,(IF(CC98&gt;CC$4,0,IF(CC98&lt;CC$3,1,((CC$4-CC98)/CC$5))))))*100</f>
        <v>61.666666666666671</v>
      </c>
      <c r="CE98" s="73">
        <v>191</v>
      </c>
      <c r="CF98" s="66">
        <f>(IF(CE98=-1,0,(IF(CE98&gt;CE$4,0,IF(CE98&lt;CE$3,1,((CE$4-CE98)/CE$5))))))*100</f>
        <v>78.052550231839263</v>
      </c>
      <c r="CG98" s="73">
        <v>30.068928633136402</v>
      </c>
      <c r="CH98" s="66">
        <f>(IF(CG98=-1,0,(IF(CG98&gt;CG$4,0,IF(CG98&lt;CG$3,1,((CG$4-CG98)/CG$5)^$CH$3)))))*100</f>
        <v>94.47749881310618</v>
      </c>
      <c r="CI98" s="73">
        <v>18</v>
      </c>
      <c r="CJ98" s="78">
        <f>IF(CI98="NO VAT","No VAT",(IF(CI98="NO REFUND",0,(IF(CI98&gt;CI$5,0,IF(CI98&lt;CI$3,1,((CI$5-CI98)/CI$5))))))*100)</f>
        <v>64</v>
      </c>
      <c r="CK98" s="73">
        <v>47.738095238095198</v>
      </c>
      <c r="CL98" s="68">
        <f>IF(CK98="NO VAT","No VAT",(IF(CK98="NO REFUND",0,(IF(CK98&gt;CK$4,0,IF(CK98&lt;CK$3,1,((CK$4-CK98)/CK$5))))))*100)</f>
        <v>14.019121161978381</v>
      </c>
      <c r="CM98" s="73">
        <v>3</v>
      </c>
      <c r="CN98" s="68">
        <f>IF(CM98="NO CIT","No CIT",IF(CM98&gt;CM$4,0,IF(CM98&lt;CM$3,1,((CM$4-CM98)/CM$5)))*100)</f>
        <v>97.247706422018354</v>
      </c>
      <c r="CO98" s="73">
        <v>0</v>
      </c>
      <c r="CP98" s="66">
        <f>IF(CO98="NO CIT","No CIT",IF(CO98&gt;CO$4,0,IF(CO98&lt;CO$3,1,((CO$5-CO98)/CO$5)))*100)</f>
        <v>100</v>
      </c>
      <c r="CQ98" s="157">
        <f>IF(OR(ISNUMBER(CJ98),ISNUMBER(CL98),ISNUMBER(CN98),ISNUMBER(CP98)),AVERAGE(CJ98,CL98,CN98,CP98),"")</f>
        <v>68.816706895999175</v>
      </c>
      <c r="CR98" s="128">
        <f>AVERAGE(CD98,CF98,CH98,CQ98)</f>
        <v>75.753355651902822</v>
      </c>
      <c r="CS98" s="78"/>
      <c r="CT98" s="115">
        <f>ROUND(CR98,1)</f>
        <v>75.8</v>
      </c>
      <c r="CU98" s="69">
        <f>+VLOOKUP($F$232,$A$13:$EL$224,CU$226,0)</f>
        <v>81</v>
      </c>
      <c r="CV98" s="73">
        <v>51</v>
      </c>
      <c r="CW98" s="68">
        <f>(IF(CV98=-1,0,(IF(CV98&gt;CV$4,0,IF(CV98&lt;CV$3,1,((CV$4-CV98)/CV$5))))))*100</f>
        <v>68.55345911949685</v>
      </c>
      <c r="CX98" s="73">
        <v>60</v>
      </c>
      <c r="CY98" s="68">
        <f>(IF(CX98=-1,0,(IF(CX98&gt;CX$4,0,IF(CX98&lt;CX$3,1,((CX$4-CX98)/CX$5))))))*100</f>
        <v>65.088757396449708</v>
      </c>
      <c r="CZ98" s="73">
        <v>207.142857142857</v>
      </c>
      <c r="DA98" s="68">
        <f>(IF(CZ98=-1,0,(IF(CZ98&gt;CZ$4,0,IF(CZ98&lt;CZ$3,1,((CZ$4-CZ98)/CZ$5))))))*100</f>
        <v>80.458221024258762</v>
      </c>
      <c r="DB98" s="73">
        <v>130</v>
      </c>
      <c r="DC98" s="68">
        <f>(IF(DB98=-1,0,(IF(DB98&gt;DB$4,0,IF(DB98&lt;DB$3,1,((DB$4-DB98)/DB$5))))))*100</f>
        <v>67.5</v>
      </c>
      <c r="DD98" s="73">
        <v>80</v>
      </c>
      <c r="DE98" s="68">
        <f>(IF(DD98=-1,0,(IF(DD98&gt;DD$4,0,IF(DD98&lt;DD$3,1,((DD$4-DD98)/DD$5))))))*100</f>
        <v>71.68458781362007</v>
      </c>
      <c r="DF98" s="73">
        <v>106</v>
      </c>
      <c r="DG98" s="68">
        <f>(IF(DF98=-1,0,(IF(DF98&gt;DF$4,0,IF(DF98&lt;DF$3,1,((DF$4-DF98)/DF$5))))))*100</f>
        <v>56.06694560669456</v>
      </c>
      <c r="DH98" s="73">
        <v>384.444444444444</v>
      </c>
      <c r="DI98" s="68">
        <f>(IF(DH98=-1,0,(IF(DH98&gt;DH$4,0,IF(DH98&lt;DH$3,1,((DH$4-DH98)/DH$5))))))*100</f>
        <v>67.962962962963005</v>
      </c>
      <c r="DJ98" s="73">
        <v>160</v>
      </c>
      <c r="DK98" s="66">
        <f>(IF(DJ98=-1,0,(IF(DJ98&gt;DJ$4,0,IF(DJ98&lt;DJ$3,1,((DJ$4-DJ98)/DJ$5))))))*100</f>
        <v>77.142857142857153</v>
      </c>
      <c r="DL98" s="78">
        <f>AVERAGE(CW98,CY98,DA98,DC98,DE98,DG98,DI98,DK98)</f>
        <v>69.307223883292508</v>
      </c>
      <c r="DM98" s="78"/>
      <c r="DN98" s="115">
        <f>ROUND(DL98,1)</f>
        <v>69.3</v>
      </c>
      <c r="DO98" s="69">
        <f>+VLOOKUP($F$232,$A$13:$EL$224,DO$226,0)</f>
        <v>116</v>
      </c>
      <c r="DP98" s="67">
        <v>390</v>
      </c>
      <c r="DQ98" s="66">
        <f>(IF(DP98=-1,0,(IF(DP98&gt;DP$4,0,IF(DP98&lt;DP$3,1,((DP$4-DP98)/DP$5))))))*100</f>
        <v>77.868852459016395</v>
      </c>
      <c r="DR98" s="67">
        <v>74</v>
      </c>
      <c r="DS98" s="66">
        <f>(IF(DR98=-1,0,(IF(DR98&gt;DR$4,0,IF(DR98&lt;DR$3,1,((DR$4-DR98)/DR$5))))))*100</f>
        <v>16.872890888638921</v>
      </c>
      <c r="DT98" s="67">
        <v>9</v>
      </c>
      <c r="DU98" s="66">
        <f>DT98/18*100</f>
        <v>50</v>
      </c>
      <c r="DV98" s="78">
        <f>AVERAGE(DU98,DQ98,DS98)</f>
        <v>48.247247782551767</v>
      </c>
      <c r="DW98" s="78"/>
      <c r="DX98" s="115">
        <f>ROUND(DV98,1)</f>
        <v>48.2</v>
      </c>
      <c r="DY98" s="69">
        <f>+VLOOKUP($F$232,$A$13:$EL$224,DY$226,0)</f>
        <v>139</v>
      </c>
      <c r="DZ98" s="67">
        <v>65.118593965242994</v>
      </c>
      <c r="EA98" s="68">
        <f>(IF(DZ98=-1,0,(IF(DZ98&lt;DZ$4,0,IF(DZ98&gt;DZ$3,1,((-DZ$4+DZ98)/DZ$5))))))*100</f>
        <v>70.09536487109041</v>
      </c>
      <c r="EB98" s="67">
        <v>10.5</v>
      </c>
      <c r="EC98" s="66">
        <f>(IF(EB98=-1,0,(IF(EB98&lt;EB$4,0,IF(EB98&gt;EB$3,1,((-EB$4+EB98)/EB$5))))))*100</f>
        <v>65.625</v>
      </c>
      <c r="ED98" s="68">
        <f>AVERAGE(EA98,EC98)</f>
        <v>67.860182435545198</v>
      </c>
      <c r="EE98" s="78"/>
      <c r="EF98" s="115">
        <f>ROUND(ED98,1)</f>
        <v>67.900000000000006</v>
      </c>
      <c r="EG98" s="69">
        <f>+VLOOKUP($F$232,$A$13:$EL$224,EG$226,0)</f>
        <v>38</v>
      </c>
      <c r="EH98" s="81"/>
      <c r="EI98" s="92">
        <v>1</v>
      </c>
      <c r="EJ98" s="81"/>
      <c r="EK98" s="83">
        <f>+VLOOKUP($F$232,$A$13:$EL$224,EK$226,0)</f>
        <v>73</v>
      </c>
      <c r="EL98" s="134">
        <f>ROUND(EM98,1)</f>
        <v>69.8</v>
      </c>
      <c r="EM98" s="158">
        <f>AVERAGE(Q98,AC98,BA98,BH98,BY98,CR98,DL98,DV98,ED98,AO98)</f>
        <v>69.810562231208948</v>
      </c>
      <c r="EN98" s="139"/>
      <c r="EO98" s="84"/>
      <c r="EP98" s="85">
        <v>1</v>
      </c>
      <c r="EQ98" s="64" t="s">
        <v>1375</v>
      </c>
      <c r="ES98" s="93">
        <v>1</v>
      </c>
    </row>
    <row r="99" spans="1:149" ht="14.45" customHeight="1" x14ac:dyDescent="0.25">
      <c r="A99" s="64" t="s">
        <v>1888</v>
      </c>
      <c r="B99" s="156" t="str">
        <f>INDEX('Economy Names'!$A$2:$H$213,'Economy Names'!L88,'Economy Names'!$K$1)</f>
        <v>Indonesia Surabaya</v>
      </c>
      <c r="C99" s="65">
        <v>12</v>
      </c>
      <c r="D99" s="66">
        <f>(IF(C99=-1,0,(IF(C99&gt;C$4,0,IF(C99&lt;C$3,1,((C$4-C99)/C$5))))))*100</f>
        <v>35.294117647058826</v>
      </c>
      <c r="E99" s="65">
        <v>22</v>
      </c>
      <c r="F99" s="66">
        <f>(IF(E99=-1,0,(IF(E99&gt;E$4,0,IF(E99&lt;E$3,1,((E$4-E99)/E$5))))))*100</f>
        <v>78.391959798994975</v>
      </c>
      <c r="G99" s="67">
        <v>5.6908847926184203</v>
      </c>
      <c r="H99" s="66">
        <f>(IF(G99=-1,0,(IF(G99&gt;G$4,0,IF(G99&lt;G$3,1,((G$4-G99)/G$5))))))*100</f>
        <v>97.15455760369079</v>
      </c>
      <c r="I99" s="65">
        <v>12</v>
      </c>
      <c r="J99" s="66">
        <f>(IF(I99=-1,0,(IF(I99&gt;I$4,0,IF(I99&lt;I$3,1,((I$4-I99)/I$5))))))*100</f>
        <v>35.294117647058826</v>
      </c>
      <c r="K99" s="65">
        <v>22</v>
      </c>
      <c r="L99" s="66">
        <f>(IF(K99=-1,0,(IF(K99&gt;K$4,0,IF(K99&lt;K$3,1,((K$4-K99)/K$5))))))*100</f>
        <v>78.391959798994975</v>
      </c>
      <c r="M99" s="67">
        <v>5.6908847926184203</v>
      </c>
      <c r="N99" s="68">
        <f>(IF(M99=-1,0,(IF(M99&gt;M$4,0,IF(M99&lt;M$3,1,((M$4-M99)/M$5))))))*100</f>
        <v>97.15455760369079</v>
      </c>
      <c r="O99" s="67">
        <v>0</v>
      </c>
      <c r="P99" s="66">
        <f>(IF(O99=-1,0,(IF(O99&gt;O$4,0,IF(O99&lt;O$3,1,((O$4-O99)/O$5))))))*100</f>
        <v>100</v>
      </c>
      <c r="Q99" s="68">
        <f>25%*P99+12.5%*D99+12.5%*F99+12.5%*H99+12.5%*J99+12.5%*L99+12.5%*N99</f>
        <v>77.710158762436151</v>
      </c>
      <c r="R99" s="78"/>
      <c r="S99" s="115">
        <f>+ROUND(Q99,1)</f>
        <v>77.7</v>
      </c>
      <c r="T99" s="69">
        <f>+VLOOKUP($F$232,$A$13:$DI$224,T$226,0)</f>
        <v>140</v>
      </c>
      <c r="U99" s="70">
        <v>18</v>
      </c>
      <c r="V99" s="66">
        <f>(IF(U99=-1,0,(IF(U99&gt;U$4,0,IF(U99&lt;U$3,1,((U$4-U99)/U$5))))))*100</f>
        <v>48</v>
      </c>
      <c r="W99" s="71">
        <v>232.5</v>
      </c>
      <c r="X99" s="66">
        <f>(IF(W99=-1,0,(IF(W99&gt;W$4,0,IF(W99&lt;W$3,1,((W$4-W99)/W$5))))))*100</f>
        <v>40.489913544668589</v>
      </c>
      <c r="Y99" s="71">
        <v>3.4950764415301201</v>
      </c>
      <c r="Z99" s="68">
        <f>(IF(Y99=-1,0,(IF(Y99&gt;Y$4,0,IF(Y99&lt;Y$3,1,((Y$4-Y99)/Y$5))))))*100</f>
        <v>82.524617792349403</v>
      </c>
      <c r="AA99" s="70">
        <v>13</v>
      </c>
      <c r="AB99" s="66">
        <f>IF(AA99="No Practice", 0, AA99/15*100)</f>
        <v>86.666666666666671</v>
      </c>
      <c r="AC99" s="68">
        <f>AVERAGE(V99,X99,Z99,AB99)</f>
        <v>64.420299500921161</v>
      </c>
      <c r="AD99" s="68"/>
      <c r="AE99" s="115">
        <f>+ROUND(AC99,1)</f>
        <v>64.400000000000006</v>
      </c>
      <c r="AF99" s="72">
        <f>+VLOOKUP($F$232,$A$13:$DI$224,AF$226,0)</f>
        <v>110</v>
      </c>
      <c r="AG99" s="70">
        <v>4</v>
      </c>
      <c r="AH99" s="66">
        <f>(IF(AG99=-1,0,(IF(AG99&gt;AG$4,0,IF(AG99&lt;AG$3,1,((AG$4-AG99)/AG$5))))))*100</f>
        <v>83.333333333333343</v>
      </c>
      <c r="AI99" s="70">
        <v>26</v>
      </c>
      <c r="AJ99" s="66">
        <f>(IF(AI99=-1,0,(IF(AI99&gt;AI$4,0,IF(AI99&lt;AI$3,1,((AI$4-AI99)/AI$5))))))*100</f>
        <v>96.521739130434781</v>
      </c>
      <c r="AK99" s="71">
        <v>233.75889605910601</v>
      </c>
      <c r="AL99" s="66">
        <f>(IF(AK99=-1,0,(IF(AK99&gt;AK$4,0,IF(AK99&lt;AK$3,1,((AK$4-AK99)/AK$5))))))*100</f>
        <v>97.114087702974004</v>
      </c>
      <c r="AM99" s="70">
        <v>6</v>
      </c>
      <c r="AN99" s="66">
        <f>+IF(AM99="No Practice",0,AM99/8)*100</f>
        <v>75</v>
      </c>
      <c r="AO99" s="74">
        <f>AVERAGE(AH99,AJ99,AL99,AN99)</f>
        <v>87.992290041685536</v>
      </c>
      <c r="AP99" s="68"/>
      <c r="AQ99" s="115">
        <f>+ROUND(AO99,1)</f>
        <v>88</v>
      </c>
      <c r="AR99" s="69">
        <f>+VLOOKUP($F$232,$A$13:$DI$224,AR$226,0)</f>
        <v>33</v>
      </c>
      <c r="AS99" s="75">
        <v>6</v>
      </c>
      <c r="AT99" s="66">
        <f>(IF(AS99=-1,0,(IF(AS99&gt;AS$4,0,IF(AS99&lt;AS$3,1,((AS$4-AS99)/AS$5))))))*100</f>
        <v>58.333333333333336</v>
      </c>
      <c r="AU99" s="75">
        <v>40</v>
      </c>
      <c r="AV99" s="66">
        <f>(IF(AU99=-1,0,(IF(AU99&gt;AU$4,0,IF(AU99&lt;AU$3,1,((AU$4-AU99)/AU$5))))))*100</f>
        <v>81.339712918660297</v>
      </c>
      <c r="AW99" s="75">
        <v>7.9646834104461499</v>
      </c>
      <c r="AX99" s="68">
        <f>(IF(AW99=-1,0,(IF(AW99&gt;AW$4,0,IF(AW99&lt;AW$3,1,((AW$4-AW99)/AW$5))))))*100</f>
        <v>46.902110597025661</v>
      </c>
      <c r="AY99" s="75">
        <v>15.5</v>
      </c>
      <c r="AZ99" s="66">
        <f>+IF(AY99="No Practice",0,AY99/30)*100</f>
        <v>51.666666666666671</v>
      </c>
      <c r="BA99" s="76">
        <f>AVERAGE(AT99,AV99,AX99,AZ99)</f>
        <v>59.560455878921488</v>
      </c>
      <c r="BB99" s="68"/>
      <c r="BC99" s="115">
        <f>+ROUND(BA99,1)</f>
        <v>59.6</v>
      </c>
      <c r="BD99" s="69">
        <f>+VLOOKUP($F$232,$A$13:$DI$224,BD$226,0)</f>
        <v>106</v>
      </c>
      <c r="BE99" s="73">
        <v>8</v>
      </c>
      <c r="BF99" s="73">
        <v>6</v>
      </c>
      <c r="BG99" s="77">
        <f>+SUM(BE99,BF99)</f>
        <v>14</v>
      </c>
      <c r="BH99" s="76">
        <f>(IF(BG99=-1,0,(IF(BG99&lt;BG$4,0,IF(BG99&gt;BG$3,1,((-BG$4+BG99)/BG$5))))))*100</f>
        <v>70</v>
      </c>
      <c r="BI99" s="119"/>
      <c r="BJ99" s="115">
        <f>ROUND(BH99,1)</f>
        <v>70</v>
      </c>
      <c r="BK99" s="69">
        <f>+VLOOKUP($F$232,$A$13:$DI$224,BK$226,0)</f>
        <v>48</v>
      </c>
      <c r="BL99" s="73">
        <v>10</v>
      </c>
      <c r="BM99" s="68">
        <f>(IF(BL99=-1,0,(IF(BL99&lt;BL$4,0,IF(BL99&gt;BL$3,1,((-BL$4+BL99)/BL$5))))))*100</f>
        <v>100</v>
      </c>
      <c r="BN99" s="73">
        <v>5</v>
      </c>
      <c r="BO99" s="68">
        <f>(IF(BN99=-1,0,(IF(BN99&lt;BN$4,0,IF(BN99&gt;BN$3,1,((-BN$4+BN99)/BN$5))))))*100</f>
        <v>50</v>
      </c>
      <c r="BP99" s="73">
        <v>2</v>
      </c>
      <c r="BQ99" s="68">
        <f>(IF(BP99=-1,0,(IF(BP99&lt;BP$4,0,IF(BP99&gt;BP$3,1,((-BP$4+BP99)/BP$5))))))*100</f>
        <v>20</v>
      </c>
      <c r="BR99" s="73">
        <v>5</v>
      </c>
      <c r="BS99" s="78">
        <f>(IF(BR99=-1,0,(IF(BR99&lt;BR$4,0,IF(BR99&gt;BR$3,1,((-BR$4+BR99)/BR$5))))))*100</f>
        <v>83.333333333333343</v>
      </c>
      <c r="BT99" s="73">
        <v>6</v>
      </c>
      <c r="BU99" s="68">
        <f>(IF(BT99=-1,0,(IF(BT99&lt;BT$4,0,IF(BT99&gt;BT$3,1,((-BT$4+BT99)/BT$5))))))*100</f>
        <v>85.714285714285708</v>
      </c>
      <c r="BV99" s="73">
        <v>7</v>
      </c>
      <c r="BW99" s="66">
        <f>(IF(BV99=-1,0,(IF(BV99&lt;BV$4,0,IF(BV99&gt;BV$3,1,((-BV$4+BV99)/BV$5))))))*100</f>
        <v>100</v>
      </c>
      <c r="BX99" s="77">
        <f>+SUM(BN99,BL99,BP99,BR99,BT99,BV99)</f>
        <v>35</v>
      </c>
      <c r="BY99" s="80">
        <f>(IF(BX99=-1,0,(IF(BX99&lt;BX$4,0,IF(BX99&gt;BX$3,1,((-BX$4+BX99)/BX$5))))))*100</f>
        <v>70</v>
      </c>
      <c r="BZ99" s="78"/>
      <c r="CA99" s="115">
        <f>+ROUND(BY99,1)</f>
        <v>70</v>
      </c>
      <c r="CB99" s="72">
        <f>+VLOOKUP($F$232,$A$13:$DI$224,CB$226,0)</f>
        <v>37</v>
      </c>
      <c r="CC99" s="73">
        <v>26</v>
      </c>
      <c r="CD99" s="68">
        <f>(IF(CC99=-1,0,(IF(CC99&gt;CC$4,0,IF(CC99&lt;CC$3,1,((CC$4-CC99)/CC$5))))))*100</f>
        <v>61.666666666666671</v>
      </c>
      <c r="CE99" s="73">
        <v>191</v>
      </c>
      <c r="CF99" s="66">
        <f>(IF(CE99=-1,0,(IF(CE99&gt;CE$4,0,IF(CE99&lt;CE$3,1,((CE$4-CE99)/CE$5))))))*100</f>
        <v>78.052550231839263</v>
      </c>
      <c r="CG99" s="73">
        <v>30.068928633136402</v>
      </c>
      <c r="CH99" s="66">
        <f>(IF(CG99=-1,0,(IF(CG99&gt;CG$4,0,IF(CG99&lt;CG$3,1,((CG$4-CG99)/CG$5)^$CH$3)))))*100</f>
        <v>94.47749881310618</v>
      </c>
      <c r="CI99" s="73">
        <v>18</v>
      </c>
      <c r="CJ99" s="78">
        <f>IF(CI99="NO VAT","No VAT",(IF(CI99="NO REFUND",0,(IF(CI99&gt;CI$5,0,IF(CI99&lt;CI$3,1,((CI$5-CI99)/CI$5))))))*100)</f>
        <v>64</v>
      </c>
      <c r="CK99" s="73">
        <v>47.738095238095198</v>
      </c>
      <c r="CL99" s="68">
        <f>IF(CK99="NO VAT","No VAT",(IF(CK99="NO REFUND",0,(IF(CK99&gt;CK$4,0,IF(CK99&lt;CK$3,1,((CK$4-CK99)/CK$5))))))*100)</f>
        <v>14.019121161978381</v>
      </c>
      <c r="CM99" s="73">
        <v>3</v>
      </c>
      <c r="CN99" s="68">
        <f>IF(CM99="NO CIT","No CIT",IF(CM99&gt;CM$4,0,IF(CM99&lt;CM$3,1,((CM$4-CM99)/CM$5)))*100)</f>
        <v>97.247706422018354</v>
      </c>
      <c r="CO99" s="73">
        <v>0</v>
      </c>
      <c r="CP99" s="66">
        <f>IF(CO99="NO CIT","No CIT",IF(CO99&gt;CO$4,0,IF(CO99&lt;CO$3,1,((CO$5-CO99)/CO$5)))*100)</f>
        <v>100</v>
      </c>
      <c r="CQ99" s="157">
        <f>IF(OR(ISNUMBER(CJ99),ISNUMBER(CL99),ISNUMBER(CN99),ISNUMBER(CP99)),AVERAGE(CJ99,CL99,CN99,CP99),"")</f>
        <v>68.816706895999175</v>
      </c>
      <c r="CR99" s="128">
        <f>AVERAGE(CD99,CF99,CH99,CQ99)</f>
        <v>75.753355651902822</v>
      </c>
      <c r="CS99" s="78"/>
      <c r="CT99" s="115">
        <f>ROUND(CR99,1)</f>
        <v>75.8</v>
      </c>
      <c r="CU99" s="69">
        <f>+VLOOKUP($F$232,$A$13:$EL$224,CU$226,0)</f>
        <v>81</v>
      </c>
      <c r="CV99" s="73">
        <v>75</v>
      </c>
      <c r="CW99" s="68">
        <f>(IF(CV99=-1,0,(IF(CV99&gt;CV$4,0,IF(CV99&lt;CV$3,1,((CV$4-CV99)/CV$5))))))*100</f>
        <v>53.459119496855344</v>
      </c>
      <c r="CX99" s="73">
        <v>66</v>
      </c>
      <c r="CY99" s="68">
        <f>(IF(CX99=-1,0,(IF(CX99&gt;CX$4,0,IF(CX99&lt;CX$3,1,((CX$4-CX99)/CX$5))))))*100</f>
        <v>61.53846153846154</v>
      </c>
      <c r="CZ99" s="73">
        <v>225</v>
      </c>
      <c r="DA99" s="68">
        <f>(IF(CZ99=-1,0,(IF(CZ99&gt;CZ$4,0,IF(CZ99&lt;CZ$3,1,((CZ$4-CZ99)/CZ$5))))))*100</f>
        <v>78.773584905660371</v>
      </c>
      <c r="DB99" s="73">
        <v>170</v>
      </c>
      <c r="DC99" s="68">
        <f>(IF(DB99=-1,0,(IF(DB99&gt;DB$4,0,IF(DB99&lt;DB$3,1,((DB$4-DB99)/DB$5))))))*100</f>
        <v>57.499999999999993</v>
      </c>
      <c r="DD99" s="73">
        <v>168</v>
      </c>
      <c r="DE99" s="68">
        <f>(IF(DD99=-1,0,(IF(DD99&gt;DD$4,0,IF(DD99&lt;DD$3,1,((DD$4-DD99)/DD$5))))))*100</f>
        <v>40.143369175627242</v>
      </c>
      <c r="DF99" s="73">
        <v>107</v>
      </c>
      <c r="DG99" s="68">
        <f>(IF(DF99=-1,0,(IF(DF99&gt;DF$4,0,IF(DF99&lt;DF$3,1,((DF$4-DF99)/DF$5))))))*100</f>
        <v>55.648535564853553</v>
      </c>
      <c r="DH99" s="73">
        <v>376</v>
      </c>
      <c r="DI99" s="68">
        <f>(IF(DH99=-1,0,(IF(DH99&gt;DH$4,0,IF(DH99&lt;DH$3,1,((DH$4-DH99)/DH$5))))))*100</f>
        <v>68.666666666666671</v>
      </c>
      <c r="DJ99" s="73">
        <v>180</v>
      </c>
      <c r="DK99" s="66">
        <f>(IF(DJ99=-1,0,(IF(DJ99&gt;DJ$4,0,IF(DJ99&lt;DJ$3,1,((DJ$4-DJ99)/DJ$5))))))*100</f>
        <v>74.285714285714292</v>
      </c>
      <c r="DL99" s="78">
        <f>AVERAGE(CW99,CY99,DA99,DC99,DE99,DG99,DI99,DK99)</f>
        <v>61.251931454229876</v>
      </c>
      <c r="DM99" s="78"/>
      <c r="DN99" s="115">
        <f>ROUND(DL99,1)</f>
        <v>61.3</v>
      </c>
      <c r="DO99" s="69">
        <f>+VLOOKUP($F$232,$A$13:$EL$224,DO$226,0)</f>
        <v>116</v>
      </c>
      <c r="DP99" s="67">
        <v>450</v>
      </c>
      <c r="DQ99" s="66">
        <f>(IF(DP99=-1,0,(IF(DP99&gt;DP$4,0,IF(DP99&lt;DP$3,1,((DP$4-DP99)/DP$5))))))*100</f>
        <v>72.950819672131146</v>
      </c>
      <c r="DR99" s="67">
        <v>57</v>
      </c>
      <c r="DS99" s="66">
        <f>(IF(DR99=-1,0,(IF(DR99&gt;DR$4,0,IF(DR99&lt;DR$3,1,((DR$4-DR99)/DR$5))))))*100</f>
        <v>35.995500562429697</v>
      </c>
      <c r="DT99" s="67">
        <v>8.5</v>
      </c>
      <c r="DU99" s="66">
        <f>DT99/18*100</f>
        <v>47.222222222222221</v>
      </c>
      <c r="DV99" s="78">
        <f>AVERAGE(DU99,DQ99,DS99)</f>
        <v>52.056180818927686</v>
      </c>
      <c r="DW99" s="78"/>
      <c r="DX99" s="115">
        <f>ROUND(DV99,1)</f>
        <v>52.1</v>
      </c>
      <c r="DY99" s="69">
        <f>+VLOOKUP($F$232,$A$13:$EL$224,DY$226,0)</f>
        <v>139</v>
      </c>
      <c r="DZ99" s="67">
        <v>66.9129065429305</v>
      </c>
      <c r="EA99" s="68">
        <f>(IF(DZ99=-1,0,(IF(DZ99&lt;DZ$4,0,IF(DZ99&gt;DZ$3,1,((-DZ$4+DZ99)/DZ$5))))))*100</f>
        <v>72.026810056975776</v>
      </c>
      <c r="EB99" s="67">
        <v>10.5</v>
      </c>
      <c r="EC99" s="66">
        <f>(IF(EB99=-1,0,(IF(EB99&lt;EB$4,0,IF(EB99&gt;EB$3,1,((-EB$4+EB99)/EB$5))))))*100</f>
        <v>65.625</v>
      </c>
      <c r="ED99" s="68">
        <f>AVERAGE(EA99,EC99)</f>
        <v>68.825905028487881</v>
      </c>
      <c r="EE99" s="78"/>
      <c r="EF99" s="115">
        <f>ROUND(ED99,1)</f>
        <v>68.8</v>
      </c>
      <c r="EG99" s="69">
        <f>+VLOOKUP($F$232,$A$13:$EL$224,EG$226,0)</f>
        <v>38</v>
      </c>
      <c r="EH99" s="81"/>
      <c r="EI99" s="92">
        <v>1</v>
      </c>
      <c r="EJ99" s="81"/>
      <c r="EK99" s="83">
        <f>+VLOOKUP($F$232,$A$13:$EL$224,EK$226,0)</f>
        <v>73</v>
      </c>
      <c r="EL99" s="134">
        <f>ROUND(EM99,1)</f>
        <v>68.8</v>
      </c>
      <c r="EM99" s="158">
        <f>AVERAGE(Q99,AC99,BA99,BH99,BY99,CR99,DL99,DV99,ED99,AO99)</f>
        <v>68.757057713751266</v>
      </c>
      <c r="EN99" s="139"/>
      <c r="EO99" s="84"/>
      <c r="EP99" s="85">
        <v>1</v>
      </c>
      <c r="EQ99" s="64" t="s">
        <v>1376</v>
      </c>
      <c r="ES99" s="93">
        <v>1</v>
      </c>
    </row>
    <row r="100" spans="1:149" ht="14.45" customHeight="1" x14ac:dyDescent="0.25">
      <c r="A100" s="64" t="s">
        <v>102</v>
      </c>
      <c r="B100" s="156" t="str">
        <f>INDEX('Economy Names'!$A$2:$H$213,'Economy Names'!L89,'Economy Names'!$K$1)</f>
        <v>Iran, Islamic Rep.</v>
      </c>
      <c r="C100" s="65">
        <v>10</v>
      </c>
      <c r="D100" s="66">
        <f>(IF(C100=-1,0,(IF(C100&gt;C$4,0,IF(C100&lt;C$3,1,((C$4-C100)/C$5))))))*100</f>
        <v>47.058823529411761</v>
      </c>
      <c r="E100" s="65">
        <v>72</v>
      </c>
      <c r="F100" s="66">
        <f>(IF(E100=-1,0,(IF(E100&gt;E$4,0,IF(E100&lt;E$3,1,((E$4-E100)/E$5))))))*100</f>
        <v>28.140703517587941</v>
      </c>
      <c r="G100" s="67">
        <v>1.0762206375237799</v>
      </c>
      <c r="H100" s="66">
        <f>(IF(G100=-1,0,(IF(G100&gt;G$4,0,IF(G100&lt;G$3,1,((G$4-G100)/G$5))))))*100</f>
        <v>99.461889681238105</v>
      </c>
      <c r="I100" s="65">
        <v>11</v>
      </c>
      <c r="J100" s="66">
        <f>(IF(I100=-1,0,(IF(I100&gt;I$4,0,IF(I100&lt;I$3,1,((I$4-I100)/I$5))))))*100</f>
        <v>41.17647058823529</v>
      </c>
      <c r="K100" s="65">
        <v>73</v>
      </c>
      <c r="L100" s="66">
        <f>(IF(K100=-1,0,(IF(K100&gt;K$4,0,IF(K100&lt;K$3,1,((K$4-K100)/K$5))))))*100</f>
        <v>27.1356783919598</v>
      </c>
      <c r="M100" s="67">
        <v>1.0762206375237799</v>
      </c>
      <c r="N100" s="68">
        <f>(IF(M100=-1,0,(IF(M100&gt;M$4,0,IF(M100&lt;M$3,1,((M$4-M100)/M$5))))))*100</f>
        <v>99.461889681238105</v>
      </c>
      <c r="O100" s="67">
        <v>0</v>
      </c>
      <c r="P100" s="66">
        <f>(IF(O100=-1,0,(IF(O100&gt;O$4,0,IF(O100&lt;O$3,1,((O$4-O100)/O$5))))))*100</f>
        <v>100</v>
      </c>
      <c r="Q100" s="68">
        <f>25%*P100+12.5%*D100+12.5%*F100+12.5%*H100+12.5%*J100+12.5%*L100+12.5%*N100</f>
        <v>67.804431923708876</v>
      </c>
      <c r="R100" s="78">
        <f>+Q100</f>
        <v>67.804431923708876</v>
      </c>
      <c r="S100" s="115">
        <f>+ROUND(Q100,1)</f>
        <v>67.8</v>
      </c>
      <c r="T100" s="69">
        <f>RANK(R100,R$13:R$224)</f>
        <v>178</v>
      </c>
      <c r="U100" s="70">
        <v>16</v>
      </c>
      <c r="V100" s="66">
        <f>(IF(U100=-1,0,(IF(U100&gt;U$4,0,IF(U100&lt;U$3,1,((U$4-U100)/U$5))))))*100</f>
        <v>56.000000000000007</v>
      </c>
      <c r="W100" s="70">
        <v>130</v>
      </c>
      <c r="X100" s="66">
        <f>(IF(W100=-1,0,(IF(W100&gt;W$4,0,IF(W100&lt;W$3,1,((W$4-W100)/W$5))))))*100</f>
        <v>70.028818443804028</v>
      </c>
      <c r="Y100" s="71">
        <v>6.2650671258336601</v>
      </c>
      <c r="Z100" s="68">
        <f>(IF(Y100=-1,0,(IF(Y100&gt;Y$4,0,IF(Y100&lt;Y$3,1,((Y$4-Y100)/Y$5))))))*100</f>
        <v>68.674664370831692</v>
      </c>
      <c r="AA100" s="71">
        <v>13.5</v>
      </c>
      <c r="AB100" s="66">
        <f>IF(AA100="No Practice", 0, AA100/15*100)</f>
        <v>90</v>
      </c>
      <c r="AC100" s="68">
        <f>AVERAGE(V100,X100,Z100,AB100)</f>
        <v>71.17587070365893</v>
      </c>
      <c r="AD100" s="68">
        <f>+AC100</f>
        <v>71.17587070365893</v>
      </c>
      <c r="AE100" s="115">
        <f>+ROUND(AC100,1)</f>
        <v>71.2</v>
      </c>
      <c r="AF100" s="72">
        <f>RANK(AD100,AD$13:AD$224)</f>
        <v>73</v>
      </c>
      <c r="AG100" s="70">
        <v>6</v>
      </c>
      <c r="AH100" s="66">
        <f>(IF(AG100=-1,0,(IF(AG100&gt;AG$4,0,IF(AG100&lt;AG$3,1,((AG$4-AG100)/AG$5))))))*100</f>
        <v>50</v>
      </c>
      <c r="AI100" s="70">
        <v>77</v>
      </c>
      <c r="AJ100" s="66">
        <f>(IF(AI100=-1,0,(IF(AI100&gt;AI$4,0,IF(AI100&lt;AI$3,1,((AI$4-AI100)/AI$5))))))*100</f>
        <v>74.34782608695653</v>
      </c>
      <c r="AK100" s="71">
        <v>746.04967444032002</v>
      </c>
      <c r="AL100" s="66">
        <f>(IF(AK100=-1,0,(IF(AK100&gt;AK$4,0,IF(AK100&lt;AK$3,1,((AK$4-AK100)/AK$5))))))*100</f>
        <v>90.789510192094809</v>
      </c>
      <c r="AM100" s="70">
        <v>5</v>
      </c>
      <c r="AN100" s="66">
        <f>+IF(AM100="No Practice",0,AM100/8)*100</f>
        <v>62.5</v>
      </c>
      <c r="AO100" s="74">
        <f>AVERAGE(AH100,AJ100,AL100,AN100)</f>
        <v>69.409334069762835</v>
      </c>
      <c r="AP100" s="68">
        <f>+AO100</f>
        <v>69.409334069762835</v>
      </c>
      <c r="AQ100" s="115">
        <f>+ROUND(AO100,1)</f>
        <v>69.400000000000006</v>
      </c>
      <c r="AR100" s="69">
        <f>RANK(AP100,AP$13:AP$224)</f>
        <v>113</v>
      </c>
      <c r="AS100" s="75">
        <v>6</v>
      </c>
      <c r="AT100" s="66">
        <f>(IF(AS100=-1,0,(IF(AS100&gt;AS$4,0,IF(AS100&lt;AS$3,1,((AS$4-AS100)/AS$5))))))*100</f>
        <v>58.333333333333336</v>
      </c>
      <c r="AU100" s="75">
        <v>31</v>
      </c>
      <c r="AV100" s="66">
        <f>(IF(AU100=-1,0,(IF(AU100&gt;AU$4,0,IF(AU100&lt;AU$3,1,((AU$4-AU100)/AU$5))))))*100</f>
        <v>85.645933014354071</v>
      </c>
      <c r="AW100" s="75">
        <v>3.7608589670400301</v>
      </c>
      <c r="AX100" s="68">
        <f>(IF(AW100=-1,0,(IF(AW100&gt;AW$4,0,IF(AW100&lt;AW$3,1,((AW$4-AW100)/AW$5))))))*100</f>
        <v>74.927606886399801</v>
      </c>
      <c r="AY100" s="75">
        <v>16</v>
      </c>
      <c r="AZ100" s="66">
        <f>+IF(AY100="No Practice",0,AY100/30)*100</f>
        <v>53.333333333333336</v>
      </c>
      <c r="BA100" s="76">
        <f>AVERAGE(AT100,AV100,AX100,AZ100)</f>
        <v>68.060051641855125</v>
      </c>
      <c r="BB100" s="68">
        <f>+BA100</f>
        <v>68.060051641855125</v>
      </c>
      <c r="BC100" s="115">
        <f>+ROUND(BA100,1)</f>
        <v>68.099999999999994</v>
      </c>
      <c r="BD100" s="69">
        <f>RANK(BB100,BB$13:BB$224)</f>
        <v>70</v>
      </c>
      <c r="BE100" s="73">
        <v>8</v>
      </c>
      <c r="BF100" s="73">
        <v>2</v>
      </c>
      <c r="BG100" s="77">
        <f>+SUM(BE100,BF100)</f>
        <v>10</v>
      </c>
      <c r="BH100" s="76">
        <f>(IF(BG100=-1,0,(IF(BG100&lt;BG$4,0,IF(BG100&gt;BG$3,1,((-BG$4+BG100)/BG$5))))))*100</f>
        <v>50</v>
      </c>
      <c r="BI100" s="119">
        <f>+BH100</f>
        <v>50</v>
      </c>
      <c r="BJ100" s="115">
        <f>ROUND(BH100,1)</f>
        <v>50</v>
      </c>
      <c r="BK100" s="69">
        <f>RANK(BI100,BI$13:BI$224)</f>
        <v>104</v>
      </c>
      <c r="BL100" s="73">
        <v>7</v>
      </c>
      <c r="BM100" s="68">
        <f>(IF(BL100=-1,0,(IF(BL100&lt;BL$4,0,IF(BL100&gt;BL$3,1,((-BL$4+BL100)/BL$5))))))*100</f>
        <v>70</v>
      </c>
      <c r="BN100" s="73">
        <v>4</v>
      </c>
      <c r="BO100" s="68">
        <f>(IF(BN100=-1,0,(IF(BN100&lt;BN$4,0,IF(BN100&gt;BN$3,1,((-BN$4+BN100)/BN$5))))))*100</f>
        <v>40</v>
      </c>
      <c r="BP100" s="73">
        <v>1</v>
      </c>
      <c r="BQ100" s="68">
        <f>(IF(BP100=-1,0,(IF(BP100&lt;BP$4,0,IF(BP100&gt;BP$3,1,((-BP$4+BP100)/BP$5))))))*100</f>
        <v>10</v>
      </c>
      <c r="BR100" s="73">
        <v>3</v>
      </c>
      <c r="BS100" s="78">
        <f>(IF(BR100=-1,0,(IF(BR100&lt;BR$4,0,IF(BR100&gt;BR$3,1,((-BR$4+BR100)/BR$5))))))*100</f>
        <v>50</v>
      </c>
      <c r="BT100" s="73">
        <v>3</v>
      </c>
      <c r="BU100" s="68">
        <f>(IF(BT100=-1,0,(IF(BT100&lt;BT$4,0,IF(BT100&gt;BT$3,1,((-BT$4+BT100)/BT$5))))))*100</f>
        <v>42.857142857142854</v>
      </c>
      <c r="BV100" s="73">
        <v>2</v>
      </c>
      <c r="BW100" s="66">
        <f>(IF(BV100=-1,0,(IF(BV100&lt;BV$4,0,IF(BV100&gt;BV$3,1,((-BV$4+BV100)/BV$5))))))*100</f>
        <v>28.571428571428569</v>
      </c>
      <c r="BX100" s="77">
        <f>+SUM(BN100,BL100,BP100,BR100,BT100,BV100)</f>
        <v>20</v>
      </c>
      <c r="BY100" s="80">
        <f>(IF(BX100=-1,0,(IF(BX100&lt;BX$4,0,IF(BX100&gt;BX$3,1,((-BX$4+BX100)/BX$5))))))*100</f>
        <v>40</v>
      </c>
      <c r="BZ100" s="78">
        <f>+BY100</f>
        <v>40</v>
      </c>
      <c r="CA100" s="115">
        <f>+ROUND(BY100,1)</f>
        <v>40</v>
      </c>
      <c r="CB100" s="72">
        <f>RANK(BZ100,BZ$13:BZ$224)</f>
        <v>128</v>
      </c>
      <c r="CC100" s="73">
        <v>20</v>
      </c>
      <c r="CD100" s="68">
        <f>(IF(CC100=-1,0,(IF(CC100&gt;CC$4,0,IF(CC100&lt;CC$3,1,((CC$4-CC100)/CC$5))))))*100</f>
        <v>71.666666666666671</v>
      </c>
      <c r="CE100" s="73">
        <v>216</v>
      </c>
      <c r="CF100" s="66">
        <f>(IF(CE100=-1,0,(IF(CE100&gt;CE$4,0,IF(CE100&lt;CE$3,1,((CE$4-CE100)/CE$5))))))*100</f>
        <v>74.188562596599695</v>
      </c>
      <c r="CG100" s="73">
        <v>44.7205696923467</v>
      </c>
      <c r="CH100" s="66">
        <f>(IF(CG100=-1,0,(IF(CG100&gt;CG$4,0,IF(CG100&lt;CG$3,1,((CG$4-CG100)/CG$5)^$CH$3)))))*100</f>
        <v>73.314401451841064</v>
      </c>
      <c r="CI100" s="73">
        <v>51</v>
      </c>
      <c r="CJ100" s="78">
        <f>IF(CI100="NO VAT","No VAT",(IF(CI100="NO REFUND",0,(IF(CI100&gt;CI$5,0,IF(CI100&lt;CI$3,1,((CI$5-CI100)/CI$5))))))*100)</f>
        <v>0</v>
      </c>
      <c r="CK100" s="73">
        <v>38.5</v>
      </c>
      <c r="CL100" s="68">
        <f>IF(CK100="NO VAT","No VAT",(IF(CK100="NO REFUND",0,(IF(CK100&gt;CK$4,0,IF(CK100&lt;CK$3,1,((CK$4-CK100)/CK$5))))))*100)</f>
        <v>31.853281853281857</v>
      </c>
      <c r="CM100" s="73">
        <v>32</v>
      </c>
      <c r="CN100" s="68">
        <f>IF(CM100="NO CIT","No CIT",IF(CM100&gt;CM$4,0,IF(CM100&lt;CM$3,1,((CM$4-CM100)/CM$5)))*100)</f>
        <v>44.036697247706428</v>
      </c>
      <c r="CO100" s="73">
        <v>38.857142857142897</v>
      </c>
      <c r="CP100" s="66">
        <f>IF(CO100="NO CIT","No CIT",IF(CO100&gt;CO$4,0,IF(CO100&lt;CO$3,1,((CO$5-CO100)/CO$5)))*100)</f>
        <v>0</v>
      </c>
      <c r="CQ100" s="157">
        <f>IF(OR(ISNUMBER(CJ100),ISNUMBER(CL100),ISNUMBER(CN100),ISNUMBER(CP100)),AVERAGE(CJ100,CL100,CN100,CP100),"")</f>
        <v>18.972494775247071</v>
      </c>
      <c r="CR100" s="128">
        <f>AVERAGE(CD100,CF100,CH100,CQ100)</f>
        <v>59.535531372588629</v>
      </c>
      <c r="CS100" s="78">
        <f>+CR100</f>
        <v>59.535531372588629</v>
      </c>
      <c r="CT100" s="115">
        <f>ROUND(CR100,1)</f>
        <v>59.5</v>
      </c>
      <c r="CU100" s="69">
        <f>RANK(CS100,CS$13:CS$224)</f>
        <v>144</v>
      </c>
      <c r="CV100" s="73">
        <v>101</v>
      </c>
      <c r="CW100" s="68">
        <f>(IF(CV100=-1,0,(IF(CV100&gt;CV$4,0,IF(CV100&lt;CV$3,1,((CV$4-CV100)/CV$5))))))*100</f>
        <v>37.106918238993707</v>
      </c>
      <c r="CX100" s="73">
        <v>33</v>
      </c>
      <c r="CY100" s="68">
        <f>(IF(CX100=-1,0,(IF(CX100&gt;CX$4,0,IF(CX100&lt;CX$3,1,((CX$4-CX100)/CX$5))))))*100</f>
        <v>81.065088757396452</v>
      </c>
      <c r="CZ100" s="73">
        <v>415.38461538461598</v>
      </c>
      <c r="DA100" s="68">
        <f>(IF(CZ100=-1,0,(IF(CZ100&gt;CZ$4,0,IF(CZ100&lt;CZ$3,1,((CZ$4-CZ100)/CZ$5))))))*100</f>
        <v>60.812772133526806</v>
      </c>
      <c r="DB100" s="73">
        <v>60</v>
      </c>
      <c r="DC100" s="68">
        <f>(IF(DB100=-1,0,(IF(DB100&gt;DB$4,0,IF(DB100&lt;DB$3,1,((DB$4-DB100)/DB$5))))))*100</f>
        <v>85</v>
      </c>
      <c r="DD100" s="73">
        <v>141</v>
      </c>
      <c r="DE100" s="68">
        <f>(IF(DD100=-1,0,(IF(DD100&gt;DD$4,0,IF(DD100&lt;DD$3,1,((DD$4-DD100)/DD$5))))))*100</f>
        <v>49.820788530465947</v>
      </c>
      <c r="DF100" s="73">
        <v>40</v>
      </c>
      <c r="DG100" s="68">
        <f>(IF(DF100=-1,0,(IF(DF100&gt;DF$4,0,IF(DF100&lt;DF$3,1,((DF$4-DF100)/DF$5))))))*100</f>
        <v>83.682008368200826</v>
      </c>
      <c r="DH100" s="73">
        <v>660.38461538461502</v>
      </c>
      <c r="DI100" s="68">
        <f>(IF(DH100=-1,0,(IF(DH100&gt;DH$4,0,IF(DH100&lt;DH$3,1,((DH$4-DH100)/DH$5))))))*100</f>
        <v>44.967948717948744</v>
      </c>
      <c r="DJ100" s="73">
        <v>90</v>
      </c>
      <c r="DK100" s="66">
        <f>(IF(DJ100=-1,0,(IF(DJ100&gt;DJ$4,0,IF(DJ100&lt;DJ$3,1,((DJ$4-DJ100)/DJ$5))))))*100</f>
        <v>87.142857142857139</v>
      </c>
      <c r="DL100" s="78">
        <f>AVERAGE(CW100,CY100,DA100,DC100,DE100,DG100,DI100,DK100)</f>
        <v>66.199797736173707</v>
      </c>
      <c r="DM100" s="78">
        <f>+DL100</f>
        <v>66.199797736173707</v>
      </c>
      <c r="DN100" s="115">
        <f>ROUND(DL100,1)</f>
        <v>66.2</v>
      </c>
      <c r="DO100" s="69">
        <f>RANK(DM100,DM$13:DM$224)</f>
        <v>123</v>
      </c>
      <c r="DP100" s="67">
        <v>505</v>
      </c>
      <c r="DQ100" s="66">
        <f>(IF(DP100=-1,0,(IF(DP100&gt;DP$4,0,IF(DP100&lt;DP$3,1,((DP$4-DP100)/DP$5))))))*100</f>
        <v>68.442622950819683</v>
      </c>
      <c r="DR100" s="67">
        <v>19.3</v>
      </c>
      <c r="DS100" s="66">
        <f>(IF(DR100=-1,0,(IF(DR100&gt;DR$4,0,IF(DR100&lt;DR$3,1,((DR$4-DR100)/DR$5))))))*100</f>
        <v>78.40269966254219</v>
      </c>
      <c r="DT100" s="67">
        <v>5</v>
      </c>
      <c r="DU100" s="66">
        <f>DT100/18*100</f>
        <v>27.777777777777779</v>
      </c>
      <c r="DV100" s="78">
        <f>AVERAGE(DU100,DQ100,DS100)</f>
        <v>58.207700130379884</v>
      </c>
      <c r="DW100" s="78">
        <f>+DV100</f>
        <v>58.207700130379884</v>
      </c>
      <c r="DX100" s="115">
        <f>ROUND(DV100,1)</f>
        <v>58.2</v>
      </c>
      <c r="DY100" s="69">
        <f>RANK(DW100,DW$13:DW$224)</f>
        <v>90</v>
      </c>
      <c r="DZ100" s="67">
        <v>36.1344742798547</v>
      </c>
      <c r="EA100" s="68">
        <f>(IF(DZ100=-1,0,(IF(DZ100&lt;DZ$4,0,IF(DZ100&gt;DZ$3,1,((-DZ$4+DZ100)/DZ$5))))))*100</f>
        <v>38.896097179606784</v>
      </c>
      <c r="EB100" s="67">
        <v>5</v>
      </c>
      <c r="EC100" s="66">
        <f>(IF(EB100=-1,0,(IF(EB100&lt;EB$4,0,IF(EB100&gt;EB$3,1,((-EB$4+EB100)/EB$5))))))*100</f>
        <v>31.25</v>
      </c>
      <c r="ED100" s="68">
        <f>AVERAGE(EA100,EC100)</f>
        <v>35.073048589803392</v>
      </c>
      <c r="EE100" s="78">
        <f>+ED100</f>
        <v>35.073048589803392</v>
      </c>
      <c r="EF100" s="115">
        <f>ROUND(ED100,1)</f>
        <v>35.1</v>
      </c>
      <c r="EG100" s="69">
        <f>RANK(EE100,EE$13:EE$224)</f>
        <v>133</v>
      </c>
      <c r="EH100" s="81"/>
      <c r="EI100" s="81"/>
      <c r="EJ100" s="81"/>
      <c r="EK100" s="83">
        <f>RANK(EN100,EN$13:EN$224)</f>
        <v>127</v>
      </c>
      <c r="EL100" s="134">
        <f>ROUND(EM100,1)</f>
        <v>58.5</v>
      </c>
      <c r="EM100" s="158">
        <f>AVERAGE(Q100,AC100,BA100,BH100,BY100,CR100,DL100,DV100,ED100,AO100)</f>
        <v>58.546576616793139</v>
      </c>
      <c r="EN100" s="139">
        <f>AVERAGE(Q100,AC100,BA100,BH100,BY100,CR100,DL100,DV100,ED100,AO100)</f>
        <v>58.546576616793139</v>
      </c>
      <c r="EO100" s="84"/>
      <c r="EP100" s="85"/>
      <c r="EQ100" s="46"/>
    </row>
    <row r="101" spans="1:149" ht="14.45" customHeight="1" x14ac:dyDescent="0.25">
      <c r="A101" s="64" t="s">
        <v>103</v>
      </c>
      <c r="B101" s="156" t="str">
        <f>INDEX('Economy Names'!$A$2:$H$213,'Economy Names'!L90,'Economy Names'!$K$1)</f>
        <v>Iraq</v>
      </c>
      <c r="C101" s="65">
        <v>8</v>
      </c>
      <c r="D101" s="66">
        <f>(IF(C101=-1,0,(IF(C101&gt;C$4,0,IF(C101&lt;C$3,1,((C$4-C101)/C$5))))))*100</f>
        <v>58.82352941176471</v>
      </c>
      <c r="E101" s="65">
        <v>26</v>
      </c>
      <c r="F101" s="66">
        <f>(IF(E101=-1,0,(IF(E101&gt;E$4,0,IF(E101&lt;E$3,1,((E$4-E101)/E$5))))))*100</f>
        <v>74.371859296482413</v>
      </c>
      <c r="G101" s="67">
        <v>34.201828667492698</v>
      </c>
      <c r="H101" s="66">
        <f>(IF(G101=-1,0,(IF(G101&gt;G$4,0,IF(G101&lt;G$3,1,((G$4-G101)/G$5))))))*100</f>
        <v>82.899085666253654</v>
      </c>
      <c r="I101" s="65">
        <v>9</v>
      </c>
      <c r="J101" s="66">
        <f>(IF(I101=-1,0,(IF(I101&gt;I$4,0,IF(I101&lt;I$3,1,((I$4-I101)/I$5))))))*100</f>
        <v>52.941176470588239</v>
      </c>
      <c r="K101" s="65">
        <v>27</v>
      </c>
      <c r="L101" s="66">
        <f>(IF(K101=-1,0,(IF(K101&gt;K$4,0,IF(K101&lt;K$3,1,((K$4-K101)/K$5))))))*100</f>
        <v>73.366834170854261</v>
      </c>
      <c r="M101" s="67">
        <v>34.201828667492698</v>
      </c>
      <c r="N101" s="68">
        <f>(IF(M101=-1,0,(IF(M101&gt;M$4,0,IF(M101&lt;M$3,1,((M$4-M101)/M$5))))))*100</f>
        <v>82.899085666253654</v>
      </c>
      <c r="O101" s="67">
        <v>14.5850015639628</v>
      </c>
      <c r="P101" s="66">
        <f>(IF(O101=-1,0,(IF(O101&gt;O$4,0,IF(O101&lt;O$3,1,((O$4-O101)/O$5))))))*100</f>
        <v>96.353749609009299</v>
      </c>
      <c r="Q101" s="68">
        <f>25%*P101+12.5%*D101+12.5%*F101+12.5%*H101+12.5%*J101+12.5%*L101+12.5%*N101</f>
        <v>77.251133737526942</v>
      </c>
      <c r="R101" s="78">
        <f>+Q101</f>
        <v>77.251133737526942</v>
      </c>
      <c r="S101" s="115">
        <f>+ROUND(Q101,1)</f>
        <v>77.3</v>
      </c>
      <c r="T101" s="69">
        <f>RANK(R101,R$13:R$224)</f>
        <v>154</v>
      </c>
      <c r="U101" s="70">
        <v>11</v>
      </c>
      <c r="V101" s="66">
        <f>(IF(U101=-1,0,(IF(U101&gt;U$4,0,IF(U101&lt;U$3,1,((U$4-U101)/U$5))))))*100</f>
        <v>76</v>
      </c>
      <c r="W101" s="70">
        <v>167</v>
      </c>
      <c r="X101" s="66">
        <f>(IF(W101=-1,0,(IF(W101&gt;W$4,0,IF(W101&lt;W$3,1,((W$4-W101)/W$5))))))*100</f>
        <v>59.365994236311238</v>
      </c>
      <c r="Y101" s="71">
        <v>0.27615248565181999</v>
      </c>
      <c r="Z101" s="68">
        <f>(IF(Y101=-1,0,(IF(Y101&gt;Y$4,0,IF(Y101&lt;Y$3,1,((Y$4-Y101)/Y$5))))))*100</f>
        <v>98.619237571740896</v>
      </c>
      <c r="AA101" s="71">
        <v>5.5</v>
      </c>
      <c r="AB101" s="66">
        <f>IF(AA101="No Practice", 0, AA101/15*100)</f>
        <v>36.666666666666664</v>
      </c>
      <c r="AC101" s="68">
        <f>AVERAGE(V101,X101,Z101,AB101)</f>
        <v>67.662974618679698</v>
      </c>
      <c r="AD101" s="68">
        <f>+AC101</f>
        <v>67.662974618679698</v>
      </c>
      <c r="AE101" s="115">
        <f>+ROUND(AC101,1)</f>
        <v>67.7</v>
      </c>
      <c r="AF101" s="72">
        <f>RANK(AD101,AD$13:AD$224)</f>
        <v>103</v>
      </c>
      <c r="AG101" s="70">
        <v>5</v>
      </c>
      <c r="AH101" s="66">
        <f>(IF(AG101=-1,0,(IF(AG101&gt;AG$4,0,IF(AG101&lt;AG$3,1,((AG$4-AG101)/AG$5))))))*100</f>
        <v>66.666666666666657</v>
      </c>
      <c r="AI101" s="70">
        <v>51</v>
      </c>
      <c r="AJ101" s="66">
        <f>(IF(AI101=-1,0,(IF(AI101&gt;AI$4,0,IF(AI101&lt;AI$3,1,((AI$4-AI101)/AI$5))))))*100</f>
        <v>85.652173913043484</v>
      </c>
      <c r="AK101" s="71">
        <v>384.66628974811101</v>
      </c>
      <c r="AL101" s="66">
        <f>(IF(AK101=-1,0,(IF(AK101&gt;AK$4,0,IF(AK101&lt;AK$3,1,((AK$4-AK101)/AK$5))))))*100</f>
        <v>95.251033459899858</v>
      </c>
      <c r="AM101" s="70">
        <v>0</v>
      </c>
      <c r="AN101" s="66">
        <f>+IF(AM101="No Practice",0,AM101/8)*100</f>
        <v>0</v>
      </c>
      <c r="AO101" s="74">
        <f>AVERAGE(AH101,AJ101,AL101,AN101)</f>
        <v>61.8924685099025</v>
      </c>
      <c r="AP101" s="68">
        <f>+AO101</f>
        <v>61.8924685099025</v>
      </c>
      <c r="AQ101" s="115">
        <f>+ROUND(AO101,1)</f>
        <v>61.9</v>
      </c>
      <c r="AR101" s="69">
        <f>RANK(AP101,AP$13:AP$224)</f>
        <v>131</v>
      </c>
      <c r="AS101" s="75">
        <v>5</v>
      </c>
      <c r="AT101" s="66">
        <f>(IF(AS101=-1,0,(IF(AS101&gt;AS$4,0,IF(AS101&lt;AS$3,1,((AS$4-AS101)/AS$5))))))*100</f>
        <v>66.666666666666657</v>
      </c>
      <c r="AU101" s="75">
        <v>51</v>
      </c>
      <c r="AV101" s="66">
        <f>(IF(AU101=-1,0,(IF(AU101&gt;AU$4,0,IF(AU101&lt;AU$3,1,((AU$4-AU101)/AU$5))))))*100</f>
        <v>76.076555023923447</v>
      </c>
      <c r="AW101" s="75">
        <v>7.2541753127936399</v>
      </c>
      <c r="AX101" s="68">
        <f>(IF(AW101=-1,0,(IF(AW101&gt;AW$4,0,IF(AW101&lt;AW$3,1,((AW$4-AW101)/AW$5))))))*100</f>
        <v>51.638831248042408</v>
      </c>
      <c r="AY101" s="75">
        <v>10.5</v>
      </c>
      <c r="AZ101" s="66">
        <f>+IF(AY101="No Practice",0,AY101/30)*100</f>
        <v>35</v>
      </c>
      <c r="BA101" s="76">
        <f>AVERAGE(AT101,AV101,AX101,AZ101)</f>
        <v>57.345513234658128</v>
      </c>
      <c r="BB101" s="68">
        <f>+BA101</f>
        <v>57.345513234658128</v>
      </c>
      <c r="BC101" s="115">
        <f>+ROUND(BA101,1)</f>
        <v>57.3</v>
      </c>
      <c r="BD101" s="69">
        <f>RANK(BB101,BB$13:BB$224)</f>
        <v>121</v>
      </c>
      <c r="BE101" s="73">
        <v>0</v>
      </c>
      <c r="BF101" s="73">
        <v>0</v>
      </c>
      <c r="BG101" s="77">
        <f>+SUM(BE101,BF101)</f>
        <v>0</v>
      </c>
      <c r="BH101" s="76">
        <f>(IF(BG101=-1,0,(IF(BG101&lt;BG$4,0,IF(BG101&gt;BG$3,1,((-BG$4+BG101)/BG$5))))))*100</f>
        <v>0</v>
      </c>
      <c r="BI101" s="119">
        <f>+BH101</f>
        <v>0</v>
      </c>
      <c r="BJ101" s="115">
        <f>ROUND(BH101,1)</f>
        <v>0</v>
      </c>
      <c r="BK101" s="69">
        <f>RANK(BI101,BI$13:BI$224)</f>
        <v>186</v>
      </c>
      <c r="BL101" s="73">
        <v>4</v>
      </c>
      <c r="BM101" s="68">
        <f>(IF(BL101=-1,0,(IF(BL101&lt;BL$4,0,IF(BL101&gt;BL$3,1,((-BL$4+BL101)/BL$5))))))*100</f>
        <v>40</v>
      </c>
      <c r="BN101" s="73">
        <v>5</v>
      </c>
      <c r="BO101" s="68">
        <f>(IF(BN101=-1,0,(IF(BN101&lt;BN$4,0,IF(BN101&gt;BN$3,1,((-BN$4+BN101)/BN$5))))))*100</f>
        <v>50</v>
      </c>
      <c r="BP101" s="73">
        <v>5</v>
      </c>
      <c r="BQ101" s="68">
        <f>(IF(BP101=-1,0,(IF(BP101&lt;BP$4,0,IF(BP101&gt;BP$3,1,((-BP$4+BP101)/BP$5))))))*100</f>
        <v>50</v>
      </c>
      <c r="BR101" s="73">
        <v>5</v>
      </c>
      <c r="BS101" s="78">
        <f>(IF(BR101=-1,0,(IF(BR101&lt;BR$4,0,IF(BR101&gt;BR$3,1,((-BR$4+BR101)/BR$5))))))*100</f>
        <v>83.333333333333343</v>
      </c>
      <c r="BT101" s="73">
        <v>3</v>
      </c>
      <c r="BU101" s="68">
        <f>(IF(BT101=-1,0,(IF(BT101&lt;BT$4,0,IF(BT101&gt;BT$3,1,((-BT$4+BT101)/BT$5))))))*100</f>
        <v>42.857142857142854</v>
      </c>
      <c r="BV101" s="73">
        <v>1</v>
      </c>
      <c r="BW101" s="66">
        <f>(IF(BV101=-1,0,(IF(BV101&lt;BV$4,0,IF(BV101&gt;BV$3,1,((-BV$4+BV101)/BV$5))))))*100</f>
        <v>14.285714285714285</v>
      </c>
      <c r="BX101" s="77">
        <f>+SUM(BN101,BL101,BP101,BR101,BT101,BV101)</f>
        <v>23</v>
      </c>
      <c r="BY101" s="80">
        <f>(IF(BX101=-1,0,(IF(BX101&lt;BX$4,0,IF(BX101&gt;BX$3,1,((-BX$4+BX101)/BX$5))))))*100</f>
        <v>46</v>
      </c>
      <c r="BZ101" s="78">
        <f>+BY101</f>
        <v>46</v>
      </c>
      <c r="CA101" s="115">
        <f>+ROUND(BY101,1)</f>
        <v>46</v>
      </c>
      <c r="CB101" s="72">
        <f>RANK(BZ101,BZ$13:BZ$224)</f>
        <v>111</v>
      </c>
      <c r="CC101" s="73">
        <v>15</v>
      </c>
      <c r="CD101" s="68">
        <f>(IF(CC101=-1,0,(IF(CC101&gt;CC$4,0,IF(CC101&lt;CC$3,1,((CC$4-CC101)/CC$5))))))*100</f>
        <v>80</v>
      </c>
      <c r="CE101" s="73">
        <v>312</v>
      </c>
      <c r="CF101" s="66">
        <f>(IF(CE101=-1,0,(IF(CE101&gt;CE$4,0,IF(CE101&lt;CE$3,1,((CE$4-CE101)/CE$5))))))*100</f>
        <v>59.350850077279752</v>
      </c>
      <c r="CG101" s="73">
        <v>30.8243747927845</v>
      </c>
      <c r="CH101" s="66">
        <f>(IF(CG101=-1,0,(IF(CG101&gt;CG$4,0,IF(CG101&lt;CG$3,1,((CG$4-CG101)/CG$5)^$CH$3)))))*100</f>
        <v>93.41728320813661</v>
      </c>
      <c r="CI101" s="73" t="s">
        <v>1976</v>
      </c>
      <c r="CJ101" s="78" t="str">
        <f>IF(CI101="NO VAT","No VAT",(IF(CI101="NO REFUND",0,(IF(CI101&gt;CI$5,0,IF(CI101&lt;CI$3,1,((CI$5-CI101)/CI$5))))))*100)</f>
        <v>No VAT</v>
      </c>
      <c r="CK101" s="73" t="s">
        <v>1976</v>
      </c>
      <c r="CL101" s="68" t="str">
        <f>IF(CK101="NO VAT","No VAT",(IF(CK101="NO REFUND",0,(IF(CK101&gt;CK$4,0,IF(CK101&lt;CK$3,1,((CK$4-CK101)/CK$5))))))*100)</f>
        <v>No VAT</v>
      </c>
      <c r="CM101" s="73">
        <v>83</v>
      </c>
      <c r="CN101" s="68">
        <f>IF(CM101="NO CIT","No CIT",IF(CM101&gt;CM$4,0,IF(CM101&lt;CM$3,1,((CM$4-CM101)/CM$5)))*100)</f>
        <v>0</v>
      </c>
      <c r="CO101" s="73">
        <v>18.285714285714299</v>
      </c>
      <c r="CP101" s="66">
        <f>IF(CO101="NO CIT","No CIT",IF(CO101&gt;CO$4,0,IF(CO101&lt;CO$3,1,((CO$5-CO101)/CO$5)))*100)</f>
        <v>42.857142857142819</v>
      </c>
      <c r="CQ101" s="157">
        <f>IF(OR(ISNUMBER(CJ101),ISNUMBER(CL101),ISNUMBER(CN101),ISNUMBER(CP101)),AVERAGE(CJ101,CL101,CN101,CP101),"")</f>
        <v>21.428571428571409</v>
      </c>
      <c r="CR101" s="128">
        <f>AVERAGE(CD101,CF101,CH101,CQ101)</f>
        <v>63.549176178496943</v>
      </c>
      <c r="CS101" s="78">
        <f>+CR101</f>
        <v>63.549176178496943</v>
      </c>
      <c r="CT101" s="115">
        <f>ROUND(CR101,1)</f>
        <v>63.5</v>
      </c>
      <c r="CU101" s="69">
        <f>RANK(CS101,CS$13:CS$224)</f>
        <v>131</v>
      </c>
      <c r="CV101" s="73">
        <v>84.571428571428598</v>
      </c>
      <c r="CW101" s="68">
        <f>(IF(CV101=-1,0,(IF(CV101&gt;CV$4,0,IF(CV101&lt;CV$3,1,((CV$4-CV101)/CV$5))))))*100</f>
        <v>47.43935309973044</v>
      </c>
      <c r="CX101" s="73">
        <v>504</v>
      </c>
      <c r="CY101" s="68">
        <f>(IF(CX101=-1,0,(IF(CX101&gt;CX$4,0,IF(CX101&lt;CX$3,1,((CX$4-CX101)/CX$5))))))*100</f>
        <v>0</v>
      </c>
      <c r="CZ101" s="73">
        <v>1117.8571428571399</v>
      </c>
      <c r="DA101" s="68">
        <f>(IF(CZ101=-1,0,(IF(CZ101&gt;CZ$4,0,IF(CZ101&lt;CZ$3,1,((CZ$4-CZ101)/CZ$5))))))*100</f>
        <v>0</v>
      </c>
      <c r="DB101" s="73">
        <v>1800</v>
      </c>
      <c r="DC101" s="68">
        <f>(IF(DB101=-1,0,(IF(DB101&gt;DB$4,0,IF(DB101&lt;DB$3,1,((DB$4-DB101)/DB$5))))))*100</f>
        <v>0</v>
      </c>
      <c r="DD101" s="73">
        <v>130.666666666667</v>
      </c>
      <c r="DE101" s="68">
        <f>(IF(DD101=-1,0,(IF(DD101&gt;DD$4,0,IF(DD101&lt;DD$3,1,((DD$4-DD101)/DD$5))))))*100</f>
        <v>53.524492234169529</v>
      </c>
      <c r="DF101" s="73">
        <v>176</v>
      </c>
      <c r="DG101" s="68">
        <f>(IF(DF101=-1,0,(IF(DF101&gt;DF$4,0,IF(DF101&lt;DF$3,1,((DF$4-DF101)/DF$5))))))*100</f>
        <v>26.778242677824267</v>
      </c>
      <c r="DH101" s="73">
        <v>644.444444444444</v>
      </c>
      <c r="DI101" s="68">
        <f>(IF(DH101=-1,0,(IF(DH101&gt;DH$4,0,IF(DH101&lt;DH$3,1,((DH$4-DH101)/DH$5))))))*100</f>
        <v>46.296296296296333</v>
      </c>
      <c r="DJ101" s="73">
        <v>500</v>
      </c>
      <c r="DK101" s="66">
        <f>(IF(DJ101=-1,0,(IF(DJ101&gt;DJ$4,0,IF(DJ101&lt;DJ$3,1,((DJ$4-DJ101)/DJ$5))))))*100</f>
        <v>28.571428571428569</v>
      </c>
      <c r="DL101" s="78">
        <f>AVERAGE(CW101,CY101,DA101,DC101,DE101,DG101,DI101,DK101)</f>
        <v>25.32622660993114</v>
      </c>
      <c r="DM101" s="78">
        <f>+DL101</f>
        <v>25.32622660993114</v>
      </c>
      <c r="DN101" s="115">
        <f>ROUND(DL101,1)</f>
        <v>25.3</v>
      </c>
      <c r="DO101" s="69">
        <f>RANK(DM101,DM$13:DM$224)</f>
        <v>181</v>
      </c>
      <c r="DP101" s="67">
        <v>520</v>
      </c>
      <c r="DQ101" s="66">
        <f>(IF(DP101=-1,0,(IF(DP101&gt;DP$4,0,IF(DP101&lt;DP$3,1,((DP$4-DP101)/DP$5))))))*100</f>
        <v>67.213114754098356</v>
      </c>
      <c r="DR101" s="67">
        <v>28.1</v>
      </c>
      <c r="DS101" s="66">
        <f>(IF(DR101=-1,0,(IF(DR101&gt;DR$4,0,IF(DR101&lt;DR$3,1,((DR$4-DR101)/DR$5))))))*100</f>
        <v>68.503937007874001</v>
      </c>
      <c r="DT101" s="67">
        <v>1.5</v>
      </c>
      <c r="DU101" s="66">
        <f>DT101/18*100</f>
        <v>8.3333333333333321</v>
      </c>
      <c r="DV101" s="78">
        <f>AVERAGE(DU101,DQ101,DS101)</f>
        <v>48.016795031768559</v>
      </c>
      <c r="DW101" s="78">
        <f>+DV101</f>
        <v>48.016795031768559</v>
      </c>
      <c r="DX101" s="115">
        <f>ROUND(DV101,1)</f>
        <v>48</v>
      </c>
      <c r="DY101" s="69">
        <f>RANK(DW101,DW$13:DW$224)</f>
        <v>147</v>
      </c>
      <c r="DZ101" s="67">
        <v>0</v>
      </c>
      <c r="EA101" s="68">
        <f>(IF(DZ101=-1,0,(IF(DZ101&lt;DZ$4,0,IF(DZ101&gt;DZ$3,1,((-DZ$4+DZ101)/DZ$5))))))*100</f>
        <v>0</v>
      </c>
      <c r="EB101" s="67">
        <v>0</v>
      </c>
      <c r="EC101" s="66">
        <f>(IF(EB101=-1,0,(IF(EB101&lt;EB$4,0,IF(EB101&gt;EB$3,1,((-EB$4+EB101)/EB$5))))))*100</f>
        <v>0</v>
      </c>
      <c r="ED101" s="68">
        <f>AVERAGE(EA101,EC101)</f>
        <v>0</v>
      </c>
      <c r="EE101" s="78">
        <f>+ED101</f>
        <v>0</v>
      </c>
      <c r="EF101" s="115">
        <f>ROUND(ED101,1)</f>
        <v>0</v>
      </c>
      <c r="EG101" s="69">
        <f>RANK(EE101,EE$13:EE$224)</f>
        <v>168</v>
      </c>
      <c r="EH101" s="81"/>
      <c r="EI101" s="81"/>
      <c r="EJ101" s="81"/>
      <c r="EK101" s="83">
        <f>RANK(EN101,EN$13:EN$224)</f>
        <v>172</v>
      </c>
      <c r="EL101" s="134">
        <f>ROUND(EM101,1)</f>
        <v>44.7</v>
      </c>
      <c r="EM101" s="158">
        <f>AVERAGE(Q101,AC101,BA101,BH101,BY101,CR101,DL101,DV101,ED101,AO101)</f>
        <v>44.704428792096394</v>
      </c>
      <c r="EN101" s="139">
        <f>AVERAGE(Q101,AC101,BA101,BH101,BY101,CR101,DL101,DV101,ED101,AO101)</f>
        <v>44.704428792096394</v>
      </c>
      <c r="EO101" s="84"/>
      <c r="EP101" s="85"/>
      <c r="EQ101" s="46"/>
    </row>
    <row r="102" spans="1:149" ht="14.45" customHeight="1" x14ac:dyDescent="0.25">
      <c r="A102" s="64" t="s">
        <v>104</v>
      </c>
      <c r="B102" s="156" t="str">
        <f>INDEX('Economy Names'!$A$2:$H$213,'Economy Names'!L91,'Economy Names'!$K$1)</f>
        <v>Ireland</v>
      </c>
      <c r="C102" s="65">
        <v>3</v>
      </c>
      <c r="D102" s="66">
        <f>(IF(C102=-1,0,(IF(C102&gt;C$4,0,IF(C102&lt;C$3,1,((C$4-C102)/C$5))))))*100</f>
        <v>88.235294117647058</v>
      </c>
      <c r="E102" s="65">
        <v>11</v>
      </c>
      <c r="F102" s="66">
        <f>(IF(E102=-1,0,(IF(E102&gt;E$4,0,IF(E102&lt;E$3,1,((E$4-E102)/E$5))))))*100</f>
        <v>89.447236180904525</v>
      </c>
      <c r="G102" s="67">
        <v>0.13478722596786</v>
      </c>
      <c r="H102" s="66">
        <f>(IF(G102=-1,0,(IF(G102&gt;G$4,0,IF(G102&lt;G$3,1,((G$4-G102)/G$5))))))*100</f>
        <v>99.932606387016065</v>
      </c>
      <c r="I102" s="65">
        <v>3</v>
      </c>
      <c r="J102" s="66">
        <f>(IF(I102=-1,0,(IF(I102&gt;I$4,0,IF(I102&lt;I$3,1,((I$4-I102)/I$5))))))*100</f>
        <v>88.235294117647058</v>
      </c>
      <c r="K102" s="65">
        <v>11</v>
      </c>
      <c r="L102" s="66">
        <f>(IF(K102=-1,0,(IF(K102&gt;K$4,0,IF(K102&lt;K$3,1,((K$4-K102)/K$5))))))*100</f>
        <v>89.447236180904525</v>
      </c>
      <c r="M102" s="67">
        <v>0.13478722596786</v>
      </c>
      <c r="N102" s="68">
        <f>(IF(M102=-1,0,(IF(M102&gt;M$4,0,IF(M102&lt;M$3,1,((M$4-M102)/M$5))))))*100</f>
        <v>99.932606387016065</v>
      </c>
      <c r="O102" s="67">
        <v>0</v>
      </c>
      <c r="P102" s="66">
        <f>(IF(O102=-1,0,(IF(O102&gt;O$4,0,IF(O102&lt;O$3,1,((O$4-O102)/O$5))))))*100</f>
        <v>100</v>
      </c>
      <c r="Q102" s="68">
        <f>25%*P102+12.5%*D102+12.5%*F102+12.5%*H102+12.5%*J102+12.5%*L102+12.5%*N102</f>
        <v>94.403784171391905</v>
      </c>
      <c r="R102" s="78">
        <f>+Q102</f>
        <v>94.403784171391905</v>
      </c>
      <c r="S102" s="115">
        <f>+ROUND(Q102,1)</f>
        <v>94.4</v>
      </c>
      <c r="T102" s="69">
        <f>RANK(R102,R$13:R$224)</f>
        <v>23</v>
      </c>
      <c r="U102" s="70">
        <v>10</v>
      </c>
      <c r="V102" s="66">
        <f>(IF(U102=-1,0,(IF(U102&gt;U$4,0,IF(U102&lt;U$3,1,((U$4-U102)/U$5))))))*100</f>
        <v>80</v>
      </c>
      <c r="W102" s="70">
        <v>164</v>
      </c>
      <c r="X102" s="66">
        <f>(IF(W102=-1,0,(IF(W102&gt;W$4,0,IF(W102&lt;W$3,1,((W$4-W102)/W$5))))))*100</f>
        <v>60.230547550432277</v>
      </c>
      <c r="Y102" s="71">
        <v>4.1186308183670004</v>
      </c>
      <c r="Z102" s="68">
        <f>(IF(Y102=-1,0,(IF(Y102&gt;Y$4,0,IF(Y102&lt;Y$3,1,((Y$4-Y102)/Y$5))))))*100</f>
        <v>79.406845908164996</v>
      </c>
      <c r="AA102" s="70">
        <v>13</v>
      </c>
      <c r="AB102" s="66">
        <f>IF(AA102="No Practice", 0, AA102/15*100)</f>
        <v>86.666666666666671</v>
      </c>
      <c r="AC102" s="68">
        <f>AVERAGE(V102,X102,Z102,AB102)</f>
        <v>76.57601503131599</v>
      </c>
      <c r="AD102" s="68">
        <f>+AC102</f>
        <v>76.57601503131599</v>
      </c>
      <c r="AE102" s="115">
        <f>+ROUND(AC102,1)</f>
        <v>76.599999999999994</v>
      </c>
      <c r="AF102" s="72">
        <f>RANK(AD102,AD$13:AD$224)</f>
        <v>36</v>
      </c>
      <c r="AG102" s="70">
        <v>5</v>
      </c>
      <c r="AH102" s="66">
        <f>(IF(AG102=-1,0,(IF(AG102&gt;AG$4,0,IF(AG102&lt;AG$3,1,((AG$4-AG102)/AG$5))))))*100</f>
        <v>66.666666666666657</v>
      </c>
      <c r="AI102" s="70">
        <v>85</v>
      </c>
      <c r="AJ102" s="66">
        <f>(IF(AI102=-1,0,(IF(AI102&gt;AI$4,0,IF(AI102&lt;AI$3,1,((AI$4-AI102)/AI$5))))))*100</f>
        <v>70.869565217391312</v>
      </c>
      <c r="AK102" s="71">
        <v>57.1230488369809</v>
      </c>
      <c r="AL102" s="66">
        <f>(IF(AK102=-1,0,(IF(AK102&gt;AK$4,0,IF(AK102&lt;AK$3,1,((AK$4-AK102)/AK$5))))))*100</f>
        <v>99.294777174852086</v>
      </c>
      <c r="AM102" s="70">
        <v>8</v>
      </c>
      <c r="AN102" s="66">
        <f>+IF(AM102="No Practice",0,AM102/8)*100</f>
        <v>100</v>
      </c>
      <c r="AO102" s="74">
        <f>AVERAGE(AH102,AJ102,AL102,AN102)</f>
        <v>84.207752264727517</v>
      </c>
      <c r="AP102" s="68">
        <f>+AO102</f>
        <v>84.207752264727517</v>
      </c>
      <c r="AQ102" s="115">
        <f>+ROUND(AO102,1)</f>
        <v>84.2</v>
      </c>
      <c r="AR102" s="69">
        <f>RANK(AP102,AP$13:AP$224)</f>
        <v>47</v>
      </c>
      <c r="AS102" s="75">
        <v>5</v>
      </c>
      <c r="AT102" s="66">
        <f>(IF(AS102=-1,0,(IF(AS102&gt;AS$4,0,IF(AS102&lt;AS$3,1,((AS$4-AS102)/AS$5))))))*100</f>
        <v>66.666666666666657</v>
      </c>
      <c r="AU102" s="75">
        <v>31.5</v>
      </c>
      <c r="AV102" s="66">
        <f>(IF(AU102=-1,0,(IF(AU102&gt;AU$4,0,IF(AU102&lt;AU$3,1,((AU$4-AU102)/AU$5))))))*100</f>
        <v>85.406698564593299</v>
      </c>
      <c r="AW102" s="75">
        <v>6.5322201014576002</v>
      </c>
      <c r="AX102" s="68">
        <f>(IF(AW102=-1,0,(IF(AW102&gt;AW$4,0,IF(AW102&lt;AW$3,1,((AW$4-AW102)/AW$5))))))*100</f>
        <v>56.45186599028267</v>
      </c>
      <c r="AY102" s="75">
        <v>23.5</v>
      </c>
      <c r="AZ102" s="66">
        <f>+IF(AY102="No Practice",0,AY102/30)*100</f>
        <v>78.333333333333329</v>
      </c>
      <c r="BA102" s="76">
        <f>AVERAGE(AT102,AV102,AX102,AZ102)</f>
        <v>71.714641138718989</v>
      </c>
      <c r="BB102" s="68">
        <f>+BA102</f>
        <v>71.714641138718989</v>
      </c>
      <c r="BC102" s="115">
        <f>+ROUND(BA102,1)</f>
        <v>71.7</v>
      </c>
      <c r="BD102" s="69">
        <f>RANK(BB102,BB$13:BB$224)</f>
        <v>60</v>
      </c>
      <c r="BE102" s="73">
        <v>7</v>
      </c>
      <c r="BF102" s="73">
        <v>7</v>
      </c>
      <c r="BG102" s="77">
        <f>+SUM(BE102,BF102)</f>
        <v>14</v>
      </c>
      <c r="BH102" s="76">
        <f>(IF(BG102=-1,0,(IF(BG102&lt;BG$4,0,IF(BG102&gt;BG$3,1,((-BG$4+BG102)/BG$5))))))*100</f>
        <v>70</v>
      </c>
      <c r="BI102" s="119">
        <f>+BH102</f>
        <v>70</v>
      </c>
      <c r="BJ102" s="115">
        <f>ROUND(BH102,1)</f>
        <v>70</v>
      </c>
      <c r="BK102" s="69">
        <f>RANK(BI102,BI$13:BI$224)</f>
        <v>48</v>
      </c>
      <c r="BL102" s="73">
        <v>9</v>
      </c>
      <c r="BM102" s="68">
        <f>(IF(BL102=-1,0,(IF(BL102&lt;BL$4,0,IF(BL102&gt;BL$3,1,((-BL$4+BL102)/BL$5))))))*100</f>
        <v>90</v>
      </c>
      <c r="BN102" s="73">
        <v>8</v>
      </c>
      <c r="BO102" s="68">
        <f>(IF(BN102=-1,0,(IF(BN102&lt;BN$4,0,IF(BN102&gt;BN$3,1,((-BN$4+BN102)/BN$5))))))*100</f>
        <v>80</v>
      </c>
      <c r="BP102" s="73">
        <v>9</v>
      </c>
      <c r="BQ102" s="68">
        <f>(IF(BP102=-1,0,(IF(BP102&lt;BP$4,0,IF(BP102&gt;BP$3,1,((-BP$4+BP102)/BP$5))))))*100</f>
        <v>90</v>
      </c>
      <c r="BR102" s="73">
        <v>5</v>
      </c>
      <c r="BS102" s="78">
        <f>(IF(BR102=-1,0,(IF(BR102&lt;BR$4,0,IF(BR102&gt;BR$3,1,((-BR$4+BR102)/BR$5))))))*100</f>
        <v>83.333333333333343</v>
      </c>
      <c r="BT102" s="73">
        <v>3</v>
      </c>
      <c r="BU102" s="68">
        <f>(IF(BT102=-1,0,(IF(BT102&lt;BT$4,0,IF(BT102&gt;BT$3,1,((-BT$4+BT102)/BT$5))))))*100</f>
        <v>42.857142857142854</v>
      </c>
      <c r="BV102" s="73">
        <v>6</v>
      </c>
      <c r="BW102" s="66">
        <f>(IF(BV102=-1,0,(IF(BV102&lt;BV$4,0,IF(BV102&gt;BV$3,1,((-BV$4+BV102)/BV$5))))))*100</f>
        <v>85.714285714285708</v>
      </c>
      <c r="BX102" s="77">
        <f>+SUM(BN102,BL102,BP102,BR102,BT102,BV102)</f>
        <v>40</v>
      </c>
      <c r="BY102" s="80">
        <f>(IF(BX102=-1,0,(IF(BX102&lt;BX$4,0,IF(BX102&gt;BX$3,1,((-BX$4+BX102)/BX$5))))))*100</f>
        <v>80</v>
      </c>
      <c r="BZ102" s="78">
        <f>+BY102</f>
        <v>80</v>
      </c>
      <c r="CA102" s="115">
        <f>+ROUND(BY102,1)</f>
        <v>80</v>
      </c>
      <c r="CB102" s="72">
        <f>RANK(BZ102,BZ$13:BZ$224)</f>
        <v>13</v>
      </c>
      <c r="CC102" s="73">
        <v>9</v>
      </c>
      <c r="CD102" s="68">
        <f>(IF(CC102=-1,0,(IF(CC102&gt;CC$4,0,IF(CC102&lt;CC$3,1,((CC$4-CC102)/CC$5))))))*100</f>
        <v>90</v>
      </c>
      <c r="CE102" s="73">
        <v>81.5</v>
      </c>
      <c r="CF102" s="66">
        <f>(IF(CE102=-1,0,(IF(CE102&gt;CE$4,0,IF(CE102&lt;CE$3,1,((CE$4-CE102)/CE$5))))))*100</f>
        <v>94.976816074188562</v>
      </c>
      <c r="CG102" s="73">
        <v>26.149668518673501</v>
      </c>
      <c r="CH102" s="66">
        <f>(IF(CG102=-1,0,(IF(CG102&gt;CG$4,0,IF(CG102&lt;CG$3,1,((CG$4-CG102)/CG$5)^$CH$3)))))*100</f>
        <v>99.931367487579152</v>
      </c>
      <c r="CI102" s="73">
        <v>0</v>
      </c>
      <c r="CJ102" s="78">
        <f>IF(CI102="NO VAT","No VAT",(IF(CI102="NO REFUND",0,(IF(CI102&gt;CI$5,0,IF(CI102&lt;CI$3,1,((CI$5-CI102)/CI$5))))))*100)</f>
        <v>100</v>
      </c>
      <c r="CK102" s="73">
        <v>16.3333333333333</v>
      </c>
      <c r="CL102" s="68">
        <f>IF(CK102="NO VAT","No VAT",(IF(CK102="NO REFUND",0,(IF(CK102&gt;CK$4,0,IF(CK102&lt;CK$3,1,((CK$4-CK102)/CK$5))))))*100)</f>
        <v>74.646074646074709</v>
      </c>
      <c r="CM102" s="73">
        <v>2</v>
      </c>
      <c r="CN102" s="68">
        <f>IF(CM102="NO CIT","No CIT",IF(CM102&gt;CM$4,0,IF(CM102&lt;CM$3,1,((CM$4-CM102)/CM$5)))*100)</f>
        <v>99.082568807339456</v>
      </c>
      <c r="CO102" s="73">
        <v>0</v>
      </c>
      <c r="CP102" s="66">
        <f>IF(CO102="NO CIT","No CIT",IF(CO102&gt;CO$4,0,IF(CO102&lt;CO$3,1,((CO$5-CO102)/CO$5)))*100)</f>
        <v>100</v>
      </c>
      <c r="CQ102" s="157">
        <f>IF(OR(ISNUMBER(CJ102),ISNUMBER(CL102),ISNUMBER(CN102),ISNUMBER(CP102)),AVERAGE(CJ102,CL102,CN102,CP102),"")</f>
        <v>93.432160863353545</v>
      </c>
      <c r="CR102" s="128">
        <f>AVERAGE(CD102,CF102,CH102,CQ102)</f>
        <v>94.585086106280315</v>
      </c>
      <c r="CS102" s="78">
        <f>+CR102</f>
        <v>94.585086106280315</v>
      </c>
      <c r="CT102" s="115">
        <f>ROUND(CR102,1)</f>
        <v>94.6</v>
      </c>
      <c r="CU102" s="69">
        <f>RANK(CS102,CS$13:CS$224)</f>
        <v>4</v>
      </c>
      <c r="CV102" s="73">
        <v>24</v>
      </c>
      <c r="CW102" s="68">
        <f>(IF(CV102=-1,0,(IF(CV102&gt;CV$4,0,IF(CV102&lt;CV$3,1,((CV$4-CV102)/CV$5))))))*100</f>
        <v>85.534591194968556</v>
      </c>
      <c r="CX102" s="73">
        <v>1</v>
      </c>
      <c r="CY102" s="68">
        <f>(IF(CX102=-1,0,(IF(CX102&gt;CX$4,0,IF(CX102&lt;CX$3,1,((CX$4-CX102)/CX$5))))))*100</f>
        <v>100</v>
      </c>
      <c r="CZ102" s="73">
        <v>305</v>
      </c>
      <c r="DA102" s="68">
        <f>(IF(CZ102=-1,0,(IF(CZ102&gt;CZ$4,0,IF(CZ102&lt;CZ$3,1,((CZ$4-CZ102)/CZ$5))))))*100</f>
        <v>71.226415094339629</v>
      </c>
      <c r="DB102" s="73">
        <v>75</v>
      </c>
      <c r="DC102" s="68">
        <f>(IF(DB102=-1,0,(IF(DB102&gt;DB$4,0,IF(DB102&lt;DB$3,1,((DB$4-DB102)/DB$5))))))*100</f>
        <v>81.25</v>
      </c>
      <c r="DD102" s="73">
        <v>24</v>
      </c>
      <c r="DE102" s="68">
        <f>(IF(DD102=-1,0,(IF(DD102&gt;DD$4,0,IF(DD102&lt;DD$3,1,((DD$4-DD102)/DD$5))))))*100</f>
        <v>91.756272401433691</v>
      </c>
      <c r="DF102" s="73">
        <v>0.8125</v>
      </c>
      <c r="DG102" s="68">
        <f>(IF(DF102=-1,0,(IF(DF102&gt;DF$4,0,IF(DF102&lt;DF$3,1,((DF$4-DF102)/DF$5))))))*100</f>
        <v>100</v>
      </c>
      <c r="DH102" s="73">
        <v>253</v>
      </c>
      <c r="DI102" s="68">
        <f>(IF(DH102=-1,0,(IF(DH102&gt;DH$4,0,IF(DH102&lt;DH$3,1,((DH$4-DH102)/DH$5))))))*100</f>
        <v>78.916666666666671</v>
      </c>
      <c r="DJ102" s="73">
        <v>75</v>
      </c>
      <c r="DK102" s="66">
        <f>(IF(DJ102=-1,0,(IF(DJ102&gt;DJ$4,0,IF(DJ102&lt;DJ$3,1,((DJ$4-DJ102)/DJ$5))))))*100</f>
        <v>89.285714285714292</v>
      </c>
      <c r="DL102" s="78">
        <f>AVERAGE(CW102,CY102,DA102,DC102,DE102,DG102,DI102,DK102)</f>
        <v>87.246207455390362</v>
      </c>
      <c r="DM102" s="78">
        <f>+DL102</f>
        <v>87.246207455390362</v>
      </c>
      <c r="DN102" s="115">
        <f>ROUND(DL102,1)</f>
        <v>87.2</v>
      </c>
      <c r="DO102" s="69">
        <f>RANK(DM102,DM$13:DM$224)</f>
        <v>52</v>
      </c>
      <c r="DP102" s="67">
        <v>650</v>
      </c>
      <c r="DQ102" s="66">
        <f>(IF(DP102=-1,0,(IF(DP102&gt;DP$4,0,IF(DP102&lt;DP$3,1,((DP$4-DP102)/DP$5))))))*100</f>
        <v>56.557377049180324</v>
      </c>
      <c r="DR102" s="67">
        <v>26.9</v>
      </c>
      <c r="DS102" s="66">
        <f>(IF(DR102=-1,0,(IF(DR102&gt;DR$4,0,IF(DR102&lt;DR$3,1,((DR$4-DR102)/DR$5))))))*100</f>
        <v>69.85376827896512</v>
      </c>
      <c r="DT102" s="67">
        <v>8.5</v>
      </c>
      <c r="DU102" s="66">
        <f>DT102/18*100</f>
        <v>47.222222222222221</v>
      </c>
      <c r="DV102" s="78">
        <f>AVERAGE(DU102,DQ102,DS102)</f>
        <v>57.877789183455889</v>
      </c>
      <c r="DW102" s="78">
        <f>+DV102</f>
        <v>57.877789183455889</v>
      </c>
      <c r="DX102" s="115">
        <f>ROUND(DV102,1)</f>
        <v>57.9</v>
      </c>
      <c r="DY102" s="69">
        <f>RANK(DW102,DW$13:DW$224)</f>
        <v>91</v>
      </c>
      <c r="DZ102" s="67">
        <v>86.095376638975495</v>
      </c>
      <c r="EA102" s="68">
        <f>(IF(DZ102=-1,0,(IF(DZ102&lt;DZ$4,0,IF(DZ102&gt;DZ$3,1,((-DZ$4+DZ102)/DZ$5))))))*100</f>
        <v>92.675324692115709</v>
      </c>
      <c r="EB102" s="67">
        <v>10.5</v>
      </c>
      <c r="EC102" s="66">
        <f>(IF(EB102=-1,0,(IF(EB102&lt;EB$4,0,IF(EB102&gt;EB$3,1,((-EB$4+EB102)/EB$5))))))*100</f>
        <v>65.625</v>
      </c>
      <c r="ED102" s="68">
        <f>AVERAGE(EA102,EC102)</f>
        <v>79.150162346057854</v>
      </c>
      <c r="EE102" s="78">
        <f>+ED102</f>
        <v>79.150162346057854</v>
      </c>
      <c r="EF102" s="115">
        <f>ROUND(ED102,1)</f>
        <v>79.2</v>
      </c>
      <c r="EG102" s="69">
        <f>RANK(EE102,EE$13:EE$224)</f>
        <v>19</v>
      </c>
      <c r="EH102" s="81"/>
      <c r="EI102" s="81"/>
      <c r="EJ102" s="81"/>
      <c r="EK102" s="83">
        <f>RANK(EN102,EN$13:EN$224)</f>
        <v>24</v>
      </c>
      <c r="EL102" s="134">
        <f>ROUND(EM102,1)</f>
        <v>79.599999999999994</v>
      </c>
      <c r="EM102" s="158">
        <f>AVERAGE(Q102,AC102,BA102,BH102,BY102,CR102,DL102,DV102,ED102,AO102)</f>
        <v>79.576143769733889</v>
      </c>
      <c r="EN102" s="139">
        <f>AVERAGE(Q102,AC102,BA102,BH102,BY102,CR102,DL102,DV102,ED102,AO102)</f>
        <v>79.576143769733889</v>
      </c>
      <c r="EO102" s="84"/>
      <c r="EP102" s="85"/>
      <c r="EQ102" s="46"/>
    </row>
    <row r="103" spans="1:149" ht="14.45" customHeight="1" x14ac:dyDescent="0.25">
      <c r="A103" s="64" t="s">
        <v>105</v>
      </c>
      <c r="B103" s="156" t="str">
        <f>INDEX('Economy Names'!$A$2:$H$213,'Economy Names'!L92,'Economy Names'!$K$1)</f>
        <v>Israel</v>
      </c>
      <c r="C103" s="65">
        <v>3</v>
      </c>
      <c r="D103" s="66">
        <f>(IF(C103=-1,0,(IF(C103&gt;C$4,0,IF(C103&lt;C$3,1,((C$4-C103)/C$5))))))*100</f>
        <v>88.235294117647058</v>
      </c>
      <c r="E103" s="65">
        <v>11</v>
      </c>
      <c r="F103" s="66">
        <f>(IF(E103=-1,0,(IF(E103&gt;E$4,0,IF(E103&lt;E$3,1,((E$4-E103)/E$5))))))*100</f>
        <v>89.447236180904525</v>
      </c>
      <c r="G103" s="67">
        <v>2.7017192572114901</v>
      </c>
      <c r="H103" s="66">
        <f>(IF(G103=-1,0,(IF(G103&gt;G$4,0,IF(G103&lt;G$3,1,((G$4-G103)/G$5))))))*100</f>
        <v>98.649140371394253</v>
      </c>
      <c r="I103" s="65">
        <v>3</v>
      </c>
      <c r="J103" s="66">
        <f>(IF(I103=-1,0,(IF(I103&gt;I$4,0,IF(I103&lt;I$3,1,((I$4-I103)/I$5))))))*100</f>
        <v>88.235294117647058</v>
      </c>
      <c r="K103" s="65">
        <v>11</v>
      </c>
      <c r="L103" s="66">
        <f>(IF(K103=-1,0,(IF(K103&gt;K$4,0,IF(K103&lt;K$3,1,((K$4-K103)/K$5))))))*100</f>
        <v>89.447236180904525</v>
      </c>
      <c r="M103" s="67">
        <v>2.7017192572114901</v>
      </c>
      <c r="N103" s="68">
        <f>(IF(M103=-1,0,(IF(M103&gt;M$4,0,IF(M103&lt;M$3,1,((M$4-M103)/M$5))))))*100</f>
        <v>98.649140371394253</v>
      </c>
      <c r="O103" s="67">
        <v>0</v>
      </c>
      <c r="P103" s="66">
        <f>(IF(O103=-1,0,(IF(O103&gt;O$4,0,IF(O103&lt;O$3,1,((O$4-O103)/O$5))))))*100</f>
        <v>100</v>
      </c>
      <c r="Q103" s="68">
        <f>25%*P103+12.5%*D103+12.5%*F103+12.5%*H103+12.5%*J103+12.5%*L103+12.5%*N103</f>
        <v>94.082917667486441</v>
      </c>
      <c r="R103" s="78">
        <f>+Q103</f>
        <v>94.082917667486441</v>
      </c>
      <c r="S103" s="115">
        <f>+ROUND(Q103,1)</f>
        <v>94.1</v>
      </c>
      <c r="T103" s="69">
        <f>RANK(R103,R$13:R$224)</f>
        <v>28</v>
      </c>
      <c r="U103" s="70">
        <v>12</v>
      </c>
      <c r="V103" s="66">
        <f>(IF(U103=-1,0,(IF(U103&gt;U$4,0,IF(U103&lt;U$3,1,((U$4-U103)/U$5))))))*100</f>
        <v>72</v>
      </c>
      <c r="W103" s="70">
        <v>200</v>
      </c>
      <c r="X103" s="66">
        <f>(IF(W103=-1,0,(IF(W103&gt;W$4,0,IF(W103&lt;W$3,1,((W$4-W103)/W$5))))))*100</f>
        <v>49.855907780979827</v>
      </c>
      <c r="Y103" s="71">
        <v>1.6868500921849201</v>
      </c>
      <c r="Z103" s="68">
        <f>(IF(Y103=-1,0,(IF(Y103&gt;Y$4,0,IF(Y103&lt;Y$3,1,((Y$4-Y103)/Y$5))))))*100</f>
        <v>91.565749539075398</v>
      </c>
      <c r="AA103" s="70">
        <v>14</v>
      </c>
      <c r="AB103" s="66">
        <f>IF(AA103="No Practice", 0, AA103/15*100)</f>
        <v>93.333333333333329</v>
      </c>
      <c r="AC103" s="68">
        <f>AVERAGE(V103,X103,Z103,AB103)</f>
        <v>76.688747663347144</v>
      </c>
      <c r="AD103" s="68">
        <f>+AC103</f>
        <v>76.688747663347144</v>
      </c>
      <c r="AE103" s="115">
        <f>+ROUND(AC103,1)</f>
        <v>76.7</v>
      </c>
      <c r="AF103" s="72">
        <f>RANK(AD103,AD$13:AD$224)</f>
        <v>35</v>
      </c>
      <c r="AG103" s="70">
        <v>5</v>
      </c>
      <c r="AH103" s="66">
        <f>(IF(AG103=-1,0,(IF(AG103&gt;AG$4,0,IF(AG103&lt;AG$3,1,((AG$4-AG103)/AG$5))))))*100</f>
        <v>66.666666666666657</v>
      </c>
      <c r="AI103" s="70">
        <v>102</v>
      </c>
      <c r="AJ103" s="66">
        <f>(IF(AI103=-1,0,(IF(AI103&gt;AI$4,0,IF(AI103&lt;AI$3,1,((AI$4-AI103)/AI$5))))))*100</f>
        <v>63.478260869565219</v>
      </c>
      <c r="AK103" s="71">
        <v>13.3165387048829</v>
      </c>
      <c r="AL103" s="66">
        <f>(IF(AK103=-1,0,(IF(AK103&gt;AK$4,0,IF(AK103&lt;AK$3,1,((AK$4-AK103)/AK$5))))))*100</f>
        <v>99.835598287594038</v>
      </c>
      <c r="AM103" s="70">
        <v>6</v>
      </c>
      <c r="AN103" s="66">
        <f>+IF(AM103="No Practice",0,AM103/8)*100</f>
        <v>75</v>
      </c>
      <c r="AO103" s="74">
        <f>AVERAGE(AH103,AJ103,AL103,AN103)</f>
        <v>76.245131455956482</v>
      </c>
      <c r="AP103" s="68">
        <f>+AO103</f>
        <v>76.245131455956482</v>
      </c>
      <c r="AQ103" s="115">
        <f>+ROUND(AO103,1)</f>
        <v>76.2</v>
      </c>
      <c r="AR103" s="69">
        <f>RANK(AP103,AP$13:AP$224)</f>
        <v>83</v>
      </c>
      <c r="AS103" s="75">
        <v>6</v>
      </c>
      <c r="AT103" s="66">
        <f>(IF(AS103=-1,0,(IF(AS103&gt;AS$4,0,IF(AS103&lt;AS$3,1,((AS$4-AS103)/AS$5))))))*100</f>
        <v>58.333333333333336</v>
      </c>
      <c r="AU103" s="75">
        <v>37</v>
      </c>
      <c r="AV103" s="66">
        <f>(IF(AU103=-1,0,(IF(AU103&gt;AU$4,0,IF(AU103&lt;AU$3,1,((AU$4-AU103)/AU$5))))))*100</f>
        <v>82.775119617224874</v>
      </c>
      <c r="AW103" s="75">
        <v>7.1522066047821404</v>
      </c>
      <c r="AX103" s="68">
        <f>(IF(AW103=-1,0,(IF(AW103&gt;AW$4,0,IF(AW103&lt;AW$3,1,((AW$4-AW103)/AW$5))))))*100</f>
        <v>52.318622634785726</v>
      </c>
      <c r="AY103" s="75">
        <v>22.5</v>
      </c>
      <c r="AZ103" s="66">
        <f>+IF(AY103="No Practice",0,AY103/30)*100</f>
        <v>75</v>
      </c>
      <c r="BA103" s="76">
        <f>AVERAGE(AT103,AV103,AX103,AZ103)</f>
        <v>67.106768896335979</v>
      </c>
      <c r="BB103" s="68">
        <f>+BA103</f>
        <v>67.106768896335979</v>
      </c>
      <c r="BC103" s="115">
        <f>+ROUND(BA103,1)</f>
        <v>67.099999999999994</v>
      </c>
      <c r="BD103" s="69">
        <f>RANK(BB103,BB$13:BB$224)</f>
        <v>75</v>
      </c>
      <c r="BE103" s="73">
        <v>8</v>
      </c>
      <c r="BF103" s="73">
        <v>6</v>
      </c>
      <c r="BG103" s="77">
        <f>+SUM(BE103,BF103)</f>
        <v>14</v>
      </c>
      <c r="BH103" s="76">
        <f>(IF(BG103=-1,0,(IF(BG103&lt;BG$4,0,IF(BG103&gt;BG$3,1,((-BG$4+BG103)/BG$5))))))*100</f>
        <v>70</v>
      </c>
      <c r="BI103" s="119">
        <f>+BH103</f>
        <v>70</v>
      </c>
      <c r="BJ103" s="115">
        <f>ROUND(BH103,1)</f>
        <v>70</v>
      </c>
      <c r="BK103" s="69">
        <f>RANK(BI103,BI$13:BI$224)</f>
        <v>48</v>
      </c>
      <c r="BL103" s="73">
        <v>7</v>
      </c>
      <c r="BM103" s="68">
        <f>(IF(BL103=-1,0,(IF(BL103&lt;BL$4,0,IF(BL103&gt;BL$3,1,((-BL$4+BL103)/BL$5))))))*100</f>
        <v>70</v>
      </c>
      <c r="BN103" s="73">
        <v>9</v>
      </c>
      <c r="BO103" s="68">
        <f>(IF(BN103=-1,0,(IF(BN103&lt;BN$4,0,IF(BN103&gt;BN$3,1,((-BN$4+BN103)/BN$5))))))*100</f>
        <v>90</v>
      </c>
      <c r="BP103" s="73">
        <v>9</v>
      </c>
      <c r="BQ103" s="68">
        <f>(IF(BP103=-1,0,(IF(BP103&lt;BP$4,0,IF(BP103&gt;BP$3,1,((-BP$4+BP103)/BP$5))))))*100</f>
        <v>90</v>
      </c>
      <c r="BR103" s="73">
        <v>4</v>
      </c>
      <c r="BS103" s="78">
        <f>(IF(BR103=-1,0,(IF(BR103&lt;BR$4,0,IF(BR103&gt;BR$3,1,((-BR$4+BR103)/BR$5))))))*100</f>
        <v>66.666666666666657</v>
      </c>
      <c r="BT103" s="73">
        <v>4</v>
      </c>
      <c r="BU103" s="68">
        <f>(IF(BT103=-1,0,(IF(BT103&lt;BT$4,0,IF(BT103&gt;BT$3,1,((-BT$4+BT103)/BT$5))))))*100</f>
        <v>57.142857142857139</v>
      </c>
      <c r="BV103" s="73">
        <v>6</v>
      </c>
      <c r="BW103" s="66">
        <f>(IF(BV103=-1,0,(IF(BV103&lt;BV$4,0,IF(BV103&gt;BV$3,1,((-BV$4+BV103)/BV$5))))))*100</f>
        <v>85.714285714285708</v>
      </c>
      <c r="BX103" s="77">
        <f>+SUM(BN103,BL103,BP103,BR103,BT103,BV103)</f>
        <v>39</v>
      </c>
      <c r="BY103" s="80">
        <f>(IF(BX103=-1,0,(IF(BX103&lt;BX$4,0,IF(BX103&gt;BX$3,1,((-BX$4+BX103)/BX$5))))))*100</f>
        <v>78</v>
      </c>
      <c r="BZ103" s="78">
        <f>+BY103</f>
        <v>78</v>
      </c>
      <c r="CA103" s="115">
        <f>+ROUND(BY103,1)</f>
        <v>78</v>
      </c>
      <c r="CB103" s="72">
        <f>RANK(BZ103,BZ$13:BZ$224)</f>
        <v>18</v>
      </c>
      <c r="CC103" s="73">
        <v>6</v>
      </c>
      <c r="CD103" s="68">
        <f>(IF(CC103=-1,0,(IF(CC103&gt;CC$4,0,IF(CC103&lt;CC$3,1,((CC$4-CC103)/CC$5))))))*100</f>
        <v>95</v>
      </c>
      <c r="CE103" s="73">
        <v>234</v>
      </c>
      <c r="CF103" s="66">
        <f>(IF(CE103=-1,0,(IF(CE103&gt;CE$4,0,IF(CE103&lt;CE$3,1,((CE$4-CE103)/CE$5))))))*100</f>
        <v>71.406491499227201</v>
      </c>
      <c r="CG103" s="73">
        <v>25.345047338659601</v>
      </c>
      <c r="CH103" s="66">
        <f>(IF(CG103=-1,0,(IF(CG103&gt;CG$4,0,IF(CG103&lt;CG$3,1,((CG$4-CG103)/CG$5)^$CH$3)))))*100</f>
        <v>100</v>
      </c>
      <c r="CI103" s="73">
        <v>4</v>
      </c>
      <c r="CJ103" s="78">
        <f>IF(CI103="NO VAT","No VAT",(IF(CI103="NO REFUND",0,(IF(CI103&gt;CI$5,0,IF(CI103&lt;CI$3,1,((CI$5-CI103)/CI$5))))))*100)</f>
        <v>92</v>
      </c>
      <c r="CK103" s="73">
        <v>7.4523809523809499</v>
      </c>
      <c r="CL103" s="68">
        <f>IF(CK103="NO VAT","No VAT",(IF(CK103="NO REFUND",0,(IF(CK103&gt;CK$4,0,IF(CK103&lt;CK$3,1,((CK$4-CK103)/CK$5))))))*100)</f>
        <v>91.790770362198941</v>
      </c>
      <c r="CM103" s="73">
        <v>10</v>
      </c>
      <c r="CN103" s="68">
        <f>IF(CM103="NO CIT","No CIT",IF(CM103&gt;CM$4,0,IF(CM103&lt;CM$3,1,((CM$4-CM103)/CM$5)))*100)</f>
        <v>84.403669724770651</v>
      </c>
      <c r="CO103" s="73">
        <v>0</v>
      </c>
      <c r="CP103" s="66">
        <f>IF(CO103="NO CIT","No CIT",IF(CO103&gt;CO$4,0,IF(CO103&lt;CO$3,1,((CO$5-CO103)/CO$5)))*100)</f>
        <v>100</v>
      </c>
      <c r="CQ103" s="157">
        <f>IF(OR(ISNUMBER(CJ103),ISNUMBER(CL103),ISNUMBER(CN103),ISNUMBER(CP103)),AVERAGE(CJ103,CL103,CN103,CP103),"")</f>
        <v>92.048610021742405</v>
      </c>
      <c r="CR103" s="128">
        <f>AVERAGE(CD103,CF103,CH103,CQ103)</f>
        <v>89.613775380242402</v>
      </c>
      <c r="CS103" s="78">
        <f>+CR103</f>
        <v>89.613775380242402</v>
      </c>
      <c r="CT103" s="115">
        <f>ROUND(CR103,1)</f>
        <v>89.6</v>
      </c>
      <c r="CU103" s="69">
        <f>RANK(CS103,CS$13:CS$224)</f>
        <v>13</v>
      </c>
      <c r="CV103" s="73">
        <v>36</v>
      </c>
      <c r="CW103" s="68">
        <f>(IF(CV103=-1,0,(IF(CV103&gt;CV$4,0,IF(CV103&lt;CV$3,1,((CV$4-CV103)/CV$5))))))*100</f>
        <v>77.987421383647799</v>
      </c>
      <c r="CX103" s="73">
        <v>10</v>
      </c>
      <c r="CY103" s="68">
        <f>(IF(CX103=-1,0,(IF(CX103&gt;CX$4,0,IF(CX103&lt;CX$3,1,((CX$4-CX103)/CX$5))))))*100</f>
        <v>94.674556213017752</v>
      </c>
      <c r="CZ103" s="73">
        <v>150</v>
      </c>
      <c r="DA103" s="68">
        <f>(IF(CZ103=-1,0,(IF(CZ103&gt;CZ$4,0,IF(CZ103&lt;CZ$3,1,((CZ$4-CZ103)/CZ$5))))))*100</f>
        <v>85.84905660377359</v>
      </c>
      <c r="DB103" s="73">
        <v>60</v>
      </c>
      <c r="DC103" s="68">
        <f>(IF(DB103=-1,0,(IF(DB103&gt;DB$4,0,IF(DB103&lt;DB$3,1,((DB$4-DB103)/DB$5))))))*100</f>
        <v>85</v>
      </c>
      <c r="DD103" s="73">
        <v>64</v>
      </c>
      <c r="DE103" s="68">
        <f>(IF(DD103=-1,0,(IF(DD103&gt;DD$4,0,IF(DD103&lt;DD$3,1,((DD$4-DD103)/DD$5))))))*100</f>
        <v>77.41935483870968</v>
      </c>
      <c r="DF103" s="73">
        <v>44</v>
      </c>
      <c r="DG103" s="68">
        <f>(IF(DF103=-1,0,(IF(DF103&gt;DF$4,0,IF(DF103&lt;DF$3,1,((DF$4-DF103)/DF$5))))))*100</f>
        <v>82.008368200836827</v>
      </c>
      <c r="DH103" s="73">
        <v>306.66666666666703</v>
      </c>
      <c r="DI103" s="68">
        <f>(IF(DH103=-1,0,(IF(DH103&gt;DH$4,0,IF(DH103&lt;DH$3,1,((DH$4-DH103)/DH$5))))))*100</f>
        <v>74.444444444444429</v>
      </c>
      <c r="DJ103" s="73">
        <v>70</v>
      </c>
      <c r="DK103" s="66">
        <f>(IF(DJ103=-1,0,(IF(DJ103&gt;DJ$4,0,IF(DJ103&lt;DJ$3,1,((DJ$4-DJ103)/DJ$5))))))*100</f>
        <v>90</v>
      </c>
      <c r="DL103" s="78">
        <f>AVERAGE(CW103,CY103,DA103,DC103,DE103,DG103,DI103,DK103)</f>
        <v>83.422900210553763</v>
      </c>
      <c r="DM103" s="78">
        <f>+DL103</f>
        <v>83.422900210553763</v>
      </c>
      <c r="DN103" s="115">
        <f>ROUND(DL103,1)</f>
        <v>83.4</v>
      </c>
      <c r="DO103" s="69">
        <f>RANK(DM103,DM$13:DM$224)</f>
        <v>67</v>
      </c>
      <c r="DP103" s="67">
        <v>975</v>
      </c>
      <c r="DQ103" s="66">
        <f>(IF(DP103=-1,0,(IF(DP103&gt;DP$4,0,IF(DP103&lt;DP$3,1,((DP$4-DP103)/DP$5))))))*100</f>
        <v>29.918032786885245</v>
      </c>
      <c r="DR103" s="67">
        <v>25.3</v>
      </c>
      <c r="DS103" s="66">
        <f>(IF(DR103=-1,0,(IF(DR103&gt;DR$4,0,IF(DR103&lt;DR$3,1,((DR$4-DR103)/DR$5))))))*100</f>
        <v>71.653543307086608</v>
      </c>
      <c r="DT103" s="67">
        <v>13.5</v>
      </c>
      <c r="DU103" s="66">
        <f>DT103/18*100</f>
        <v>75</v>
      </c>
      <c r="DV103" s="78">
        <f>AVERAGE(DU103,DQ103,DS103)</f>
        <v>58.857192031323954</v>
      </c>
      <c r="DW103" s="78">
        <f>+DV103</f>
        <v>58.857192031323954</v>
      </c>
      <c r="DX103" s="115">
        <f>ROUND(DV103,1)</f>
        <v>58.9</v>
      </c>
      <c r="DY103" s="69">
        <f>RANK(DW103,DW$13:DW$224)</f>
        <v>85</v>
      </c>
      <c r="DZ103" s="67">
        <v>62.572290572917701</v>
      </c>
      <c r="EA103" s="68">
        <f>(IF(DZ103=-1,0,(IF(DZ103&lt;DZ$4,0,IF(DZ103&gt;DZ$3,1,((-DZ$4+DZ103)/DZ$5))))))*100</f>
        <v>67.354457021439927</v>
      </c>
      <c r="EB103" s="67">
        <v>12.5</v>
      </c>
      <c r="EC103" s="66">
        <f>(IF(EB103=-1,0,(IF(EB103&lt;EB$4,0,IF(EB103&gt;EB$3,1,((-EB$4+EB103)/EB$5))))))*100</f>
        <v>78.125</v>
      </c>
      <c r="ED103" s="68">
        <f>AVERAGE(EA103,EC103)</f>
        <v>72.739728510719971</v>
      </c>
      <c r="EE103" s="78">
        <f>+ED103</f>
        <v>72.739728510719971</v>
      </c>
      <c r="EF103" s="115">
        <f>ROUND(ED103,1)</f>
        <v>72.7</v>
      </c>
      <c r="EG103" s="69">
        <f>RANK(EE103,EE$13:EE$224)</f>
        <v>29</v>
      </c>
      <c r="EH103" s="81"/>
      <c r="EI103" s="81"/>
      <c r="EJ103" s="81"/>
      <c r="EK103" s="83">
        <f>RANK(EN103,EN$13:EN$224)</f>
        <v>35</v>
      </c>
      <c r="EL103" s="134">
        <f>ROUND(EM103,1)</f>
        <v>76.7</v>
      </c>
      <c r="EM103" s="158">
        <f>AVERAGE(Q103,AC103,BA103,BH103,BY103,CR103,DL103,DV103,ED103,AO103)</f>
        <v>76.675716181596613</v>
      </c>
      <c r="EN103" s="139">
        <f>AVERAGE(Q103,AC103,BA103,BH103,BY103,CR103,DL103,DV103,ED103,AO103)</f>
        <v>76.675716181596613</v>
      </c>
      <c r="EO103" s="84"/>
      <c r="EP103" s="85"/>
      <c r="EQ103" s="46"/>
    </row>
    <row r="104" spans="1:149" ht="14.45" customHeight="1" x14ac:dyDescent="0.25">
      <c r="A104" s="64" t="s">
        <v>106</v>
      </c>
      <c r="B104" s="156" t="str">
        <f>INDEX('Economy Names'!$A$2:$H$213,'Economy Names'!L93,'Economy Names'!$K$1)</f>
        <v>Italy</v>
      </c>
      <c r="C104" s="65">
        <v>7</v>
      </c>
      <c r="D104" s="66">
        <f>(IF(C104=-1,0,(IF(C104&gt;C$4,0,IF(C104&lt;C$3,1,((C$4-C104)/C$5))))))*100</f>
        <v>64.705882352941174</v>
      </c>
      <c r="E104" s="65">
        <v>11</v>
      </c>
      <c r="F104" s="66">
        <f>(IF(E104=-1,0,(IF(E104&gt;E$4,0,IF(E104&lt;E$3,1,((E$4-E104)/E$5))))))*100</f>
        <v>89.447236180904525</v>
      </c>
      <c r="G104" s="67">
        <v>13.832813723023101</v>
      </c>
      <c r="H104" s="66">
        <f>(IF(G104=-1,0,(IF(G104&gt;G$4,0,IF(G104&lt;G$3,1,((G$4-G104)/G$5))))))*100</f>
        <v>93.083593138488453</v>
      </c>
      <c r="I104" s="65">
        <v>7</v>
      </c>
      <c r="J104" s="66">
        <f>(IF(I104=-1,0,(IF(I104&gt;I$4,0,IF(I104&lt;I$3,1,((I$4-I104)/I$5))))))*100</f>
        <v>64.705882352941174</v>
      </c>
      <c r="K104" s="65">
        <v>11</v>
      </c>
      <c r="L104" s="66">
        <f>(IF(K104=-1,0,(IF(K104&gt;K$4,0,IF(K104&lt;K$3,1,((K$4-K104)/K$5))))))*100</f>
        <v>89.447236180904525</v>
      </c>
      <c r="M104" s="67">
        <v>13.832813723023101</v>
      </c>
      <c r="N104" s="68">
        <f>(IF(M104=-1,0,(IF(M104&gt;M$4,0,IF(M104&lt;M$3,1,((M$4-M104)/M$5))))))*100</f>
        <v>93.083593138488453</v>
      </c>
      <c r="O104" s="67">
        <v>3.4060084366299998E-3</v>
      </c>
      <c r="P104" s="66">
        <f>(IF(O104=-1,0,(IF(O104&gt;O$4,0,IF(O104&lt;O$3,1,((O$4-O104)/O$5))))))*100</f>
        <v>99.999148497890843</v>
      </c>
      <c r="Q104" s="68">
        <f>25%*P104+12.5%*D104+12.5%*F104+12.5%*H104+12.5%*J104+12.5%*L104+12.5%*N104</f>
        <v>86.808965042556252</v>
      </c>
      <c r="R104" s="78">
        <f>+Q104</f>
        <v>86.808965042556252</v>
      </c>
      <c r="S104" s="115">
        <f>+ROUND(Q104,1)</f>
        <v>86.8</v>
      </c>
      <c r="T104" s="69">
        <f>RANK(R104,R$13:R$224)</f>
        <v>98</v>
      </c>
      <c r="U104" s="70">
        <v>14</v>
      </c>
      <c r="V104" s="66">
        <f>(IF(U104=-1,0,(IF(U104&gt;U$4,0,IF(U104&lt;U$3,1,((U$4-U104)/U$5))))))*100</f>
        <v>64</v>
      </c>
      <c r="W104" s="71">
        <v>189.5</v>
      </c>
      <c r="X104" s="66">
        <f>(IF(W104=-1,0,(IF(W104&gt;W$4,0,IF(W104&lt;W$3,1,((W$4-W104)/W$5))))))*100</f>
        <v>52.88184438040345</v>
      </c>
      <c r="Y104" s="71">
        <v>3.38141078865891</v>
      </c>
      <c r="Z104" s="68">
        <f>(IF(Y104=-1,0,(IF(Y104&gt;Y$4,0,IF(Y104&lt;Y$3,1,((Y$4-Y104)/Y$5))))))*100</f>
        <v>83.092946056705443</v>
      </c>
      <c r="AA104" s="70">
        <v>11</v>
      </c>
      <c r="AB104" s="66">
        <f>IF(AA104="No Practice", 0, AA104/15*100)</f>
        <v>73.333333333333329</v>
      </c>
      <c r="AC104" s="68">
        <f>AVERAGE(V104,X104,Z104,AB104)</f>
        <v>68.327030942610548</v>
      </c>
      <c r="AD104" s="68">
        <f>+AC104</f>
        <v>68.327030942610548</v>
      </c>
      <c r="AE104" s="115">
        <f>+ROUND(AC104,1)</f>
        <v>68.3</v>
      </c>
      <c r="AF104" s="72">
        <f>RANK(AD104,AD$13:AD$224)</f>
        <v>97</v>
      </c>
      <c r="AG104" s="70">
        <v>4</v>
      </c>
      <c r="AH104" s="66">
        <f>(IF(AG104=-1,0,(IF(AG104&gt;AG$4,0,IF(AG104&lt;AG$3,1,((AG$4-AG104)/AG$5))))))*100</f>
        <v>83.333333333333343</v>
      </c>
      <c r="AI104" s="70">
        <v>75</v>
      </c>
      <c r="AJ104" s="66">
        <f>(IF(AI104=-1,0,(IF(AI104&gt;AI$4,0,IF(AI104&lt;AI$3,1,((AI$4-AI104)/AI$5))))))*100</f>
        <v>75.217391304347828</v>
      </c>
      <c r="AK104" s="71">
        <v>138.93714682502801</v>
      </c>
      <c r="AL104" s="66">
        <f>(IF(AK104=-1,0,(IF(AK104&gt;AK$4,0,IF(AK104&lt;AK$3,1,((AK$4-AK104)/AK$5))))))*100</f>
        <v>98.28472658240706</v>
      </c>
      <c r="AM104" s="70">
        <v>7</v>
      </c>
      <c r="AN104" s="66">
        <f>+IF(AM104="No Practice",0,AM104/8)*100</f>
        <v>87.5</v>
      </c>
      <c r="AO104" s="74">
        <f>AVERAGE(AH104,AJ104,AL104,AN104)</f>
        <v>86.083862805022065</v>
      </c>
      <c r="AP104" s="68">
        <f>+AO104</f>
        <v>86.083862805022065</v>
      </c>
      <c r="AQ104" s="115">
        <f>+ROUND(AO104,1)</f>
        <v>86.1</v>
      </c>
      <c r="AR104" s="69">
        <f>RANK(AP104,AP$13:AP$224)</f>
        <v>38</v>
      </c>
      <c r="AS104" s="75">
        <v>4</v>
      </c>
      <c r="AT104" s="66">
        <f>(IF(AS104=-1,0,(IF(AS104&gt;AS$4,0,IF(AS104&lt;AS$3,1,((AS$4-AS104)/AS$5))))))*100</f>
        <v>75</v>
      </c>
      <c r="AU104" s="75">
        <v>16</v>
      </c>
      <c r="AV104" s="66">
        <f>(IF(AU104=-1,0,(IF(AU104&gt;AU$4,0,IF(AU104&lt;AU$3,1,((AU$4-AU104)/AU$5))))))*100</f>
        <v>92.822966507177028</v>
      </c>
      <c r="AW104" s="75">
        <v>4.3760233314036103</v>
      </c>
      <c r="AX104" s="68">
        <f>(IF(AW104=-1,0,(IF(AW104&gt;AW$4,0,IF(AW104&lt;AW$3,1,((AW$4-AW104)/AW$5))))))*100</f>
        <v>70.826511123975934</v>
      </c>
      <c r="AY104" s="75">
        <v>26.5</v>
      </c>
      <c r="AZ104" s="66">
        <f>+IF(AY104="No Practice",0,AY104/30)*100</f>
        <v>88.333333333333329</v>
      </c>
      <c r="BA104" s="76">
        <f>AVERAGE(AT104,AV104,AX104,AZ104)</f>
        <v>81.745702741121576</v>
      </c>
      <c r="BB104" s="68">
        <f>+BA104</f>
        <v>81.745702741121576</v>
      </c>
      <c r="BC104" s="115">
        <f>+ROUND(BA104,1)</f>
        <v>81.7</v>
      </c>
      <c r="BD104" s="69">
        <f>RANK(BB104,BB$13:BB$224)</f>
        <v>26</v>
      </c>
      <c r="BE104" s="73">
        <v>7</v>
      </c>
      <c r="BF104" s="73">
        <v>2</v>
      </c>
      <c r="BG104" s="77">
        <f>+SUM(BE104,BF104)</f>
        <v>9</v>
      </c>
      <c r="BH104" s="76">
        <f>(IF(BG104=-1,0,(IF(BG104&lt;BG$4,0,IF(BG104&gt;BG$3,1,((-BG$4+BG104)/BG$5))))))*100</f>
        <v>45</v>
      </c>
      <c r="BI104" s="119">
        <f>+BH104</f>
        <v>45</v>
      </c>
      <c r="BJ104" s="115">
        <f>ROUND(BH104,1)</f>
        <v>45</v>
      </c>
      <c r="BK104" s="69">
        <f>RANK(BI104,BI$13:BI$224)</f>
        <v>119</v>
      </c>
      <c r="BL104" s="73">
        <v>7</v>
      </c>
      <c r="BM104" s="68">
        <f>(IF(BL104=-1,0,(IF(BL104&lt;BL$4,0,IF(BL104&gt;BL$3,1,((-BL$4+BL104)/BL$5))))))*100</f>
        <v>70</v>
      </c>
      <c r="BN104" s="73">
        <v>4</v>
      </c>
      <c r="BO104" s="68">
        <f>(IF(BN104=-1,0,(IF(BN104&lt;BN$4,0,IF(BN104&gt;BN$3,1,((-BN$4+BN104)/BN$5))))))*100</f>
        <v>40</v>
      </c>
      <c r="BP104" s="73">
        <v>6</v>
      </c>
      <c r="BQ104" s="68">
        <f>(IF(BP104=-1,0,(IF(BP104&lt;BP$4,0,IF(BP104&gt;BP$3,1,((-BP$4+BP104)/BP$5))))))*100</f>
        <v>60</v>
      </c>
      <c r="BR104" s="73">
        <v>5</v>
      </c>
      <c r="BS104" s="78">
        <f>(IF(BR104=-1,0,(IF(BR104&lt;BR$4,0,IF(BR104&gt;BR$3,1,((-BR$4+BR104)/BR$5))))))*100</f>
        <v>83.333333333333343</v>
      </c>
      <c r="BT104" s="73">
        <v>4</v>
      </c>
      <c r="BU104" s="68">
        <f>(IF(BT104=-1,0,(IF(BT104&lt;BT$4,0,IF(BT104&gt;BT$3,1,((-BT$4+BT104)/BT$5))))))*100</f>
        <v>57.142857142857139</v>
      </c>
      <c r="BV104" s="73">
        <v>7</v>
      </c>
      <c r="BW104" s="66">
        <f>(IF(BV104=-1,0,(IF(BV104&lt;BV$4,0,IF(BV104&gt;BV$3,1,((-BV$4+BV104)/BV$5))))))*100</f>
        <v>100</v>
      </c>
      <c r="BX104" s="77">
        <f>+SUM(BN104,BL104,BP104,BR104,BT104,BV104)</f>
        <v>33</v>
      </c>
      <c r="BY104" s="80">
        <f>(IF(BX104=-1,0,(IF(BX104&lt;BX$4,0,IF(BX104&gt;BX$3,1,((-BX$4+BX104)/BX$5))))))*100</f>
        <v>66</v>
      </c>
      <c r="BZ104" s="78">
        <f>+BY104</f>
        <v>66</v>
      </c>
      <c r="CA104" s="115">
        <f>+ROUND(BY104,1)</f>
        <v>66</v>
      </c>
      <c r="CB104" s="72">
        <f>RANK(BZ104,BZ$13:BZ$224)</f>
        <v>51</v>
      </c>
      <c r="CC104" s="73">
        <v>14</v>
      </c>
      <c r="CD104" s="68">
        <f>(IF(CC104=-1,0,(IF(CC104&gt;CC$4,0,IF(CC104&lt;CC$3,1,((CC$4-CC104)/CC$5))))))*100</f>
        <v>81.666666666666671</v>
      </c>
      <c r="CE104" s="73">
        <v>238</v>
      </c>
      <c r="CF104" s="66">
        <f>(IF(CE104=-1,0,(IF(CE104&gt;CE$4,0,IF(CE104&lt;CE$3,1,((CE$4-CE104)/CE$5))))))*100</f>
        <v>70.788253477588867</v>
      </c>
      <c r="CG104" s="73">
        <v>59.072029000815398</v>
      </c>
      <c r="CH104" s="66">
        <f>(IF(CG104=-1,0,(IF(CG104&gt;CG$4,0,IF(CG104&lt;CG$3,1,((CG$4-CG104)/CG$5)^$CH$3)))))*100</f>
        <v>50.957333440220033</v>
      </c>
      <c r="CI104" s="73">
        <v>42</v>
      </c>
      <c r="CJ104" s="78">
        <f>IF(CI104="NO VAT","No VAT",(IF(CI104="NO REFUND",0,(IF(CI104&gt;CI$5,0,IF(CI104&lt;CI$3,1,((CI$5-CI104)/CI$5))))))*100)</f>
        <v>16</v>
      </c>
      <c r="CK104" s="73">
        <v>62.571428571428598</v>
      </c>
      <c r="CL104" s="68">
        <f>IF(CK104="NO VAT","No VAT",(IF(CK104="NO REFUND",0,(IF(CK104&gt;CK$4,0,IF(CK104&lt;CK$3,1,((CK$4-CK104)/CK$5))))))*100)</f>
        <v>0</v>
      </c>
      <c r="CM104" s="73">
        <v>5</v>
      </c>
      <c r="CN104" s="68">
        <f>IF(CM104="NO CIT","No CIT",IF(CM104&gt;CM$4,0,IF(CM104&lt;CM$3,1,((CM$4-CM104)/CM$5)))*100)</f>
        <v>93.577981651376149</v>
      </c>
      <c r="CO104" s="73">
        <v>0</v>
      </c>
      <c r="CP104" s="66">
        <f>IF(CO104="NO CIT","No CIT",IF(CO104&gt;CO$4,0,IF(CO104&lt;CO$3,1,((CO$5-CO104)/CO$5)))*100)</f>
        <v>100</v>
      </c>
      <c r="CQ104" s="157">
        <f>IF(OR(ISNUMBER(CJ104),ISNUMBER(CL104),ISNUMBER(CN104),ISNUMBER(CP104)),AVERAGE(CJ104,CL104,CN104,CP104),"")</f>
        <v>52.394495412844037</v>
      </c>
      <c r="CR104" s="128">
        <f>AVERAGE(CD104,CF104,CH104,CQ104)</f>
        <v>63.9516872493299</v>
      </c>
      <c r="CS104" s="78">
        <f>+CR104</f>
        <v>63.9516872493299</v>
      </c>
      <c r="CT104" s="115">
        <f>ROUND(CR104,1)</f>
        <v>64</v>
      </c>
      <c r="CU104" s="69">
        <f>RANK(CS104,CS$13:CS$224)</f>
        <v>128</v>
      </c>
      <c r="CV104" s="73">
        <v>0</v>
      </c>
      <c r="CW104" s="68">
        <f>(IF(CV104=-1,0,(IF(CV104&gt;CV$4,0,IF(CV104&lt;CV$3,1,((CV$4-CV104)/CV$5))))))*100</f>
        <v>100</v>
      </c>
      <c r="CX104" s="73">
        <v>0.5</v>
      </c>
      <c r="CY104" s="68">
        <f>(IF(CX104=-1,0,(IF(CX104&gt;CX$4,0,IF(CX104&lt;CX$3,1,((CX$4-CX104)/CX$5))))))*100</f>
        <v>100</v>
      </c>
      <c r="CZ104" s="73">
        <v>0</v>
      </c>
      <c r="DA104" s="68">
        <f>(IF(CZ104=-1,0,(IF(CZ104&gt;CZ$4,0,IF(CZ104&lt;CZ$3,1,((CZ$4-CZ104)/CZ$5))))))*100</f>
        <v>100</v>
      </c>
      <c r="DB104" s="73">
        <v>0</v>
      </c>
      <c r="DC104" s="68">
        <f>(IF(DB104=-1,0,(IF(DB104&gt;DB$4,0,IF(DB104&lt;DB$3,1,((DB$4-DB104)/DB$5))))))*100</f>
        <v>100</v>
      </c>
      <c r="DD104" s="73">
        <v>0</v>
      </c>
      <c r="DE104" s="68">
        <f>(IF(DD104=-1,0,(IF(DD104&gt;DD$4,0,IF(DD104&lt;DD$3,1,((DD$4-DD104)/DD$5))))))*100</f>
        <v>100</v>
      </c>
      <c r="DF104" s="73">
        <v>0.5</v>
      </c>
      <c r="DG104" s="68">
        <f>(IF(DF104=-1,0,(IF(DF104&gt;DF$4,0,IF(DF104&lt;DF$3,1,((DF$4-DF104)/DF$5))))))*100</f>
        <v>100</v>
      </c>
      <c r="DH104" s="73">
        <v>0</v>
      </c>
      <c r="DI104" s="68">
        <f>(IF(DH104=-1,0,(IF(DH104&gt;DH$4,0,IF(DH104&lt;DH$3,1,((DH$4-DH104)/DH$5))))))*100</f>
        <v>100</v>
      </c>
      <c r="DJ104" s="73">
        <v>0</v>
      </c>
      <c r="DK104" s="66">
        <f>(IF(DJ104=-1,0,(IF(DJ104&gt;DJ$4,0,IF(DJ104&lt;DJ$3,1,((DJ$4-DJ104)/DJ$5))))))*100</f>
        <v>100</v>
      </c>
      <c r="DL104" s="78">
        <f>AVERAGE(CW104,CY104,DA104,DC104,DE104,DG104,DI104,DK104)</f>
        <v>100</v>
      </c>
      <c r="DM104" s="78">
        <f>+DL104</f>
        <v>100</v>
      </c>
      <c r="DN104" s="115">
        <f>ROUND(DL104,1)</f>
        <v>100</v>
      </c>
      <c r="DO104" s="69">
        <f>RANK(DM104,DM$13:DM$224)</f>
        <v>1</v>
      </c>
      <c r="DP104" s="67">
        <v>1120</v>
      </c>
      <c r="DQ104" s="66">
        <f>(IF(DP104=-1,0,(IF(DP104&gt;DP$4,0,IF(DP104&lt;DP$3,1,((DP$4-DP104)/DP$5))))))*100</f>
        <v>18.032786885245901</v>
      </c>
      <c r="DR104" s="67">
        <v>27.6</v>
      </c>
      <c r="DS104" s="66">
        <f>(IF(DR104=-1,0,(IF(DR104&gt;DR$4,0,IF(DR104&lt;DR$3,1,((DR$4-DR104)/DR$5))))))*100</f>
        <v>69.066366704161979</v>
      </c>
      <c r="DT104" s="67">
        <v>13</v>
      </c>
      <c r="DU104" s="66">
        <f>DT104/18*100</f>
        <v>72.222222222222214</v>
      </c>
      <c r="DV104" s="78">
        <f>AVERAGE(DU104,DQ104,DS104)</f>
        <v>53.107125270543371</v>
      </c>
      <c r="DW104" s="78">
        <f>+DV104</f>
        <v>53.107125270543371</v>
      </c>
      <c r="DX104" s="115">
        <f>ROUND(DV104,1)</f>
        <v>53.1</v>
      </c>
      <c r="DY104" s="69">
        <f>RANK(DW104,DW$13:DW$224)</f>
        <v>122</v>
      </c>
      <c r="DZ104" s="67">
        <v>65.575466870709704</v>
      </c>
      <c r="EA104" s="68">
        <f>(IF(DZ104=-1,0,(IF(DZ104&lt;DZ$4,0,IF(DZ104&gt;DZ$3,1,((-DZ$4+DZ104)/DZ$5))))))*100</f>
        <v>70.587154866210653</v>
      </c>
      <c r="EB104" s="67">
        <v>13.5</v>
      </c>
      <c r="EC104" s="66">
        <f>(IF(EB104=-1,0,(IF(EB104&lt;EB$4,0,IF(EB104&gt;EB$3,1,((-EB$4+EB104)/EB$5))))))*100</f>
        <v>84.375</v>
      </c>
      <c r="ED104" s="68">
        <f>AVERAGE(EA104,EC104)</f>
        <v>77.481077433105327</v>
      </c>
      <c r="EE104" s="78">
        <f>+ED104</f>
        <v>77.481077433105327</v>
      </c>
      <c r="EF104" s="115">
        <f>ROUND(ED104,1)</f>
        <v>77.5</v>
      </c>
      <c r="EG104" s="69">
        <f>RANK(EE104,EE$13:EE$224)</f>
        <v>21</v>
      </c>
      <c r="EH104" s="81"/>
      <c r="EI104" s="81"/>
      <c r="EJ104" s="81"/>
      <c r="EK104" s="83">
        <f>RANK(EN104,EN$13:EN$224)</f>
        <v>58</v>
      </c>
      <c r="EL104" s="134">
        <f>ROUND(EM104,1)</f>
        <v>72.900000000000006</v>
      </c>
      <c r="EM104" s="158">
        <f>AVERAGE(Q104,AC104,BA104,BH104,BY104,CR104,DL104,DV104,ED104,AO104)</f>
        <v>72.850545148428893</v>
      </c>
      <c r="EN104" s="139">
        <f>AVERAGE(Q104,AC104,BA104,BH104,BY104,CR104,DL104,DV104,ED104,AO104)</f>
        <v>72.850545148428893</v>
      </c>
      <c r="EO104" s="84"/>
      <c r="EP104" s="85"/>
      <c r="EQ104" s="46"/>
    </row>
    <row r="105" spans="1:149" ht="14.45" customHeight="1" x14ac:dyDescent="0.25">
      <c r="A105" s="64" t="s">
        <v>107</v>
      </c>
      <c r="B105" s="156" t="str">
        <f>INDEX('Economy Names'!$A$2:$H$213,'Economy Names'!L94,'Economy Names'!$K$1)</f>
        <v>Jamaica</v>
      </c>
      <c r="C105" s="65">
        <v>2</v>
      </c>
      <c r="D105" s="66">
        <f>(IF(C105=-1,0,(IF(C105&gt;C$4,0,IF(C105&lt;C$3,1,((C$4-C105)/C$5))))))*100</f>
        <v>94.117647058823522</v>
      </c>
      <c r="E105" s="65">
        <v>3</v>
      </c>
      <c r="F105" s="66">
        <f>(IF(E105=-1,0,(IF(E105&gt;E$4,0,IF(E105&lt;E$3,1,((E$4-E105)/E$5))))))*100</f>
        <v>97.48743718592965</v>
      </c>
      <c r="G105" s="67">
        <v>4.2273177323199498</v>
      </c>
      <c r="H105" s="66">
        <f>(IF(G105=-1,0,(IF(G105&gt;G$4,0,IF(G105&lt;G$3,1,((G$4-G105)/G$5))))))*100</f>
        <v>97.88634113384002</v>
      </c>
      <c r="I105" s="65">
        <v>2</v>
      </c>
      <c r="J105" s="66">
        <f>(IF(I105=-1,0,(IF(I105&gt;I$4,0,IF(I105&lt;I$3,1,((I$4-I105)/I$5))))))*100</f>
        <v>94.117647058823522</v>
      </c>
      <c r="K105" s="65">
        <v>3</v>
      </c>
      <c r="L105" s="66">
        <f>(IF(K105=-1,0,(IF(K105&gt;K$4,0,IF(K105&lt;K$3,1,((K$4-K105)/K$5))))))*100</f>
        <v>97.48743718592965</v>
      </c>
      <c r="M105" s="67">
        <v>4.2273177323199498</v>
      </c>
      <c r="N105" s="68">
        <f>(IF(M105=-1,0,(IF(M105&gt;M$4,0,IF(M105&lt;M$3,1,((M$4-M105)/M$5))))))*100</f>
        <v>97.88634113384002</v>
      </c>
      <c r="O105" s="67">
        <v>0</v>
      </c>
      <c r="P105" s="66">
        <f>(IF(O105=-1,0,(IF(O105&gt;O$4,0,IF(O105&lt;O$3,1,((O$4-O105)/O$5))))))*100</f>
        <v>100</v>
      </c>
      <c r="Q105" s="68">
        <f>25%*P105+12.5%*D105+12.5%*F105+12.5%*H105+12.5%*J105+12.5%*L105+12.5%*N105</f>
        <v>97.372856344648284</v>
      </c>
      <c r="R105" s="78">
        <f>+Q105</f>
        <v>97.372856344648284</v>
      </c>
      <c r="S105" s="115">
        <f>+ROUND(Q105,1)</f>
        <v>97.4</v>
      </c>
      <c r="T105" s="69">
        <f>RANK(R105,R$13:R$224)</f>
        <v>6</v>
      </c>
      <c r="U105" s="70">
        <v>18</v>
      </c>
      <c r="V105" s="66">
        <f>(IF(U105=-1,0,(IF(U105&gt;U$4,0,IF(U105&lt;U$3,1,((U$4-U105)/U$5))))))*100</f>
        <v>48</v>
      </c>
      <c r="W105" s="71">
        <v>140.5</v>
      </c>
      <c r="X105" s="66">
        <f>(IF(W105=-1,0,(IF(W105&gt;W$4,0,IF(W105&lt;W$3,1,((W$4-W105)/W$5))))))*100</f>
        <v>67.002881844380397</v>
      </c>
      <c r="Y105" s="71">
        <v>1.49791380429559</v>
      </c>
      <c r="Z105" s="68">
        <f>(IF(Y105=-1,0,(IF(Y105&gt;Y$4,0,IF(Y105&lt;Y$3,1,((Y$4-Y105)/Y$5))))))*100</f>
        <v>92.510430978522052</v>
      </c>
      <c r="AA105" s="70">
        <v>12</v>
      </c>
      <c r="AB105" s="66">
        <f>IF(AA105="No Practice", 0, AA105/15*100)</f>
        <v>80</v>
      </c>
      <c r="AC105" s="68">
        <f>AVERAGE(V105,X105,Z105,AB105)</f>
        <v>71.878328205725609</v>
      </c>
      <c r="AD105" s="68">
        <f>+AC105</f>
        <v>71.878328205725609</v>
      </c>
      <c r="AE105" s="115">
        <f>+ROUND(AC105,1)</f>
        <v>71.900000000000006</v>
      </c>
      <c r="AF105" s="72">
        <f>RANK(AD105,AD$13:AD$224)</f>
        <v>70</v>
      </c>
      <c r="AG105" s="70">
        <v>7</v>
      </c>
      <c r="AH105" s="66">
        <f>(IF(AG105=-1,0,(IF(AG105&gt;AG$4,0,IF(AG105&lt;AG$3,1,((AG$4-AG105)/AG$5))))))*100</f>
        <v>33.333333333333329</v>
      </c>
      <c r="AI105" s="70">
        <v>95</v>
      </c>
      <c r="AJ105" s="66">
        <f>(IF(AI105=-1,0,(IF(AI105&gt;AI$4,0,IF(AI105&lt;AI$3,1,((AI$4-AI105)/AI$5))))))*100</f>
        <v>66.521739130434781</v>
      </c>
      <c r="AK105" s="71">
        <v>203.39805941671099</v>
      </c>
      <c r="AL105" s="66">
        <f>(IF(AK105=-1,0,(IF(AK105&gt;AK$4,0,IF(AK105&lt;AK$3,1,((AK$4-AK105)/AK$5))))))*100</f>
        <v>97.488912846707279</v>
      </c>
      <c r="AM105" s="70">
        <v>5</v>
      </c>
      <c r="AN105" s="66">
        <f>+IF(AM105="No Practice",0,AM105/8)*100</f>
        <v>62.5</v>
      </c>
      <c r="AO105" s="74">
        <f>AVERAGE(AH105,AJ105,AL105,AN105)</f>
        <v>64.960996327618844</v>
      </c>
      <c r="AP105" s="68">
        <f>+AO105</f>
        <v>64.960996327618844</v>
      </c>
      <c r="AQ105" s="115">
        <f>+ROUND(AO105,1)</f>
        <v>65</v>
      </c>
      <c r="AR105" s="69">
        <f>RANK(AP105,AP$13:AP$224)</f>
        <v>120</v>
      </c>
      <c r="AS105" s="75">
        <v>8</v>
      </c>
      <c r="AT105" s="66">
        <f>(IF(AS105=-1,0,(IF(AS105&gt;AS$4,0,IF(AS105&lt;AS$3,1,((AS$4-AS105)/AS$5))))))*100</f>
        <v>41.666666666666671</v>
      </c>
      <c r="AU105" s="75">
        <v>19</v>
      </c>
      <c r="AV105" s="66">
        <f>(IF(AU105=-1,0,(IF(AU105&gt;AU$4,0,IF(AU105&lt;AU$3,1,((AU$4-AU105)/AU$5))))))*100</f>
        <v>91.387559808612437</v>
      </c>
      <c r="AW105" s="75">
        <v>2.79440248492942</v>
      </c>
      <c r="AX105" s="68">
        <f>(IF(AW105=-1,0,(IF(AW105&gt;AW$4,0,IF(AW105&lt;AW$3,1,((AW$4-AW105)/AW$5))))))*100</f>
        <v>81.370650100470527</v>
      </c>
      <c r="AY105" s="75">
        <v>14</v>
      </c>
      <c r="AZ105" s="66">
        <f>+IF(AY105="No Practice",0,AY105/30)*100</f>
        <v>46.666666666666664</v>
      </c>
      <c r="BA105" s="76">
        <f>AVERAGE(AT105,AV105,AX105,AZ105)</f>
        <v>65.27288581060408</v>
      </c>
      <c r="BB105" s="68">
        <f>+BA105</f>
        <v>65.27288581060408</v>
      </c>
      <c r="BC105" s="115">
        <f>+ROUND(BA105,1)</f>
        <v>65.3</v>
      </c>
      <c r="BD105" s="69">
        <f>RANK(BB105,BB$13:BB$224)</f>
        <v>85</v>
      </c>
      <c r="BE105" s="73">
        <v>8</v>
      </c>
      <c r="BF105" s="73">
        <v>9</v>
      </c>
      <c r="BG105" s="77">
        <f>+SUM(BE105,BF105)</f>
        <v>17</v>
      </c>
      <c r="BH105" s="76">
        <f>(IF(BG105=-1,0,(IF(BG105&lt;BG$4,0,IF(BG105&gt;BG$3,1,((-BG$4+BG105)/BG$5))))))*100</f>
        <v>85</v>
      </c>
      <c r="BI105" s="119">
        <f>+BH105</f>
        <v>85</v>
      </c>
      <c r="BJ105" s="115">
        <f>ROUND(BH105,1)</f>
        <v>85</v>
      </c>
      <c r="BK105" s="69">
        <f>RANK(BI105,BI$13:BI$224)</f>
        <v>15</v>
      </c>
      <c r="BL105" s="73">
        <v>4</v>
      </c>
      <c r="BM105" s="68">
        <f>(IF(BL105=-1,0,(IF(BL105&lt;BL$4,0,IF(BL105&gt;BL$3,1,((-BL$4+BL105)/BL$5))))))*100</f>
        <v>40</v>
      </c>
      <c r="BN105" s="73">
        <v>8</v>
      </c>
      <c r="BO105" s="68">
        <f>(IF(BN105=-1,0,(IF(BN105&lt;BN$4,0,IF(BN105&gt;BN$3,1,((-BN$4+BN105)/BN$5))))))*100</f>
        <v>80</v>
      </c>
      <c r="BP105" s="73">
        <v>5</v>
      </c>
      <c r="BQ105" s="68">
        <f>(IF(BP105=-1,0,(IF(BP105&lt;BP$4,0,IF(BP105&gt;BP$3,1,((-BP$4+BP105)/BP$5))))))*100</f>
        <v>50</v>
      </c>
      <c r="BR105" s="73">
        <v>5</v>
      </c>
      <c r="BS105" s="78">
        <f>(IF(BR105=-1,0,(IF(BR105&lt;BR$4,0,IF(BR105&gt;BR$3,1,((-BR$4+BR105)/BR$5))))))*100</f>
        <v>83.333333333333343</v>
      </c>
      <c r="BT105" s="73">
        <v>4</v>
      </c>
      <c r="BU105" s="68">
        <f>(IF(BT105=-1,0,(IF(BT105&lt;BT$4,0,IF(BT105&gt;BT$3,1,((-BT$4+BT105)/BT$5))))))*100</f>
        <v>57.142857142857139</v>
      </c>
      <c r="BV105" s="73">
        <v>5</v>
      </c>
      <c r="BW105" s="66">
        <f>(IF(BV105=-1,0,(IF(BV105&lt;BV$4,0,IF(BV105&gt;BV$3,1,((-BV$4+BV105)/BV$5))))))*100</f>
        <v>71.428571428571431</v>
      </c>
      <c r="BX105" s="77">
        <f>+SUM(BN105,BL105,BP105,BR105,BT105,BV105)</f>
        <v>31</v>
      </c>
      <c r="BY105" s="80">
        <f>(IF(BX105=-1,0,(IF(BX105&lt;BX$4,0,IF(BX105&gt;BX$3,1,((-BX$4+BX105)/BX$5))))))*100</f>
        <v>62</v>
      </c>
      <c r="BZ105" s="78">
        <f>+BY105</f>
        <v>62</v>
      </c>
      <c r="CA105" s="115">
        <f>+ROUND(BY105,1)</f>
        <v>62</v>
      </c>
      <c r="CB105" s="72">
        <f>RANK(BZ105,BZ$13:BZ$224)</f>
        <v>61</v>
      </c>
      <c r="CC105" s="73">
        <v>11</v>
      </c>
      <c r="CD105" s="68">
        <f>(IF(CC105=-1,0,(IF(CC105&gt;CC$4,0,IF(CC105&lt;CC$3,1,((CC$4-CC105)/CC$5))))))*100</f>
        <v>86.666666666666671</v>
      </c>
      <c r="CE105" s="73">
        <v>268</v>
      </c>
      <c r="CF105" s="66">
        <f>(IF(CE105=-1,0,(IF(CE105&gt;CE$4,0,IF(CE105&lt;CE$3,1,((CE$4-CE105)/CE$5))))))*100</f>
        <v>66.151468315301386</v>
      </c>
      <c r="CG105" s="73">
        <v>35.147662271423798</v>
      </c>
      <c r="CH105" s="66">
        <f>(IF(CG105=-1,0,(IF(CG105&gt;CG$4,0,IF(CG105&lt;CG$3,1,((CG$4-CG105)/CG$5)^$CH$3)))))*100</f>
        <v>87.290188166573586</v>
      </c>
      <c r="CI105" s="73">
        <v>40</v>
      </c>
      <c r="CJ105" s="78">
        <f>IF(CI105="NO VAT","No VAT",(IF(CI105="NO REFUND",0,(IF(CI105&gt;CI$5,0,IF(CI105&lt;CI$3,1,((CI$5-CI105)/CI$5))))))*100)</f>
        <v>20</v>
      </c>
      <c r="CK105" s="73">
        <v>89.452380952381006</v>
      </c>
      <c r="CL105" s="68">
        <f>IF(CK105="NO VAT","No VAT",(IF(CK105="NO REFUND",0,(IF(CK105&gt;CK$4,0,IF(CK105&lt;CK$3,1,((CK$4-CK105)/CK$5))))))*100)</f>
        <v>0</v>
      </c>
      <c r="CM105" s="73">
        <v>24</v>
      </c>
      <c r="CN105" s="68">
        <f>IF(CM105="NO CIT","No CIT",IF(CM105&gt;CM$4,0,IF(CM105&lt;CM$3,1,((CM$4-CM105)/CM$5)))*100)</f>
        <v>58.715596330275233</v>
      </c>
      <c r="CO105" s="73">
        <v>113.28571428571399</v>
      </c>
      <c r="CP105" s="66">
        <f>IF(CO105="NO CIT","No CIT",IF(CO105&gt;CO$4,0,IF(CO105&lt;CO$3,1,((CO$5-CO105)/CO$5)))*100)</f>
        <v>0</v>
      </c>
      <c r="CQ105" s="157">
        <f>IF(OR(ISNUMBER(CJ105),ISNUMBER(CL105),ISNUMBER(CN105),ISNUMBER(CP105)),AVERAGE(CJ105,CL105,CN105,CP105),"")</f>
        <v>19.678899082568808</v>
      </c>
      <c r="CR105" s="128">
        <f>AVERAGE(CD105,CF105,CH105,CQ105)</f>
        <v>64.946805557777608</v>
      </c>
      <c r="CS105" s="78">
        <f>+CR105</f>
        <v>64.946805557777608</v>
      </c>
      <c r="CT105" s="115">
        <f>ROUND(CR105,1)</f>
        <v>64.900000000000006</v>
      </c>
      <c r="CU105" s="69">
        <f>RANK(CS105,CS$13:CS$224)</f>
        <v>124</v>
      </c>
      <c r="CV105" s="73">
        <v>57.714285714285701</v>
      </c>
      <c r="CW105" s="68">
        <f>(IF(CV105=-1,0,(IF(CV105&gt;CV$4,0,IF(CV105&lt;CV$3,1,((CV$4-CV105)/CV$5))))))*100</f>
        <v>64.330637915543591</v>
      </c>
      <c r="CX105" s="73">
        <v>47</v>
      </c>
      <c r="CY105" s="68">
        <f>(IF(CX105=-1,0,(IF(CX105&gt;CX$4,0,IF(CX105&lt;CX$3,1,((CX$4-CX105)/CX$5))))))*100</f>
        <v>72.781065088757401</v>
      </c>
      <c r="CZ105" s="73">
        <v>876</v>
      </c>
      <c r="DA105" s="68">
        <f>(IF(CZ105=-1,0,(IF(CZ105&gt;CZ$4,0,IF(CZ105&lt;CZ$3,1,((CZ$4-CZ105)/CZ$5))))))*100</f>
        <v>17.358490566037734</v>
      </c>
      <c r="DB105" s="73">
        <v>90</v>
      </c>
      <c r="DC105" s="68">
        <f>(IF(DB105=-1,0,(IF(DB105&gt;DB$4,0,IF(DB105&lt;DB$3,1,((DB$4-DB105)/DB$5))))))*100</f>
        <v>77.5</v>
      </c>
      <c r="DD105" s="73">
        <v>80</v>
      </c>
      <c r="DE105" s="68">
        <f>(IF(DD105=-1,0,(IF(DD105&gt;DD$4,0,IF(DD105&lt;DD$3,1,((DD$4-DD105)/DD$5))))))*100</f>
        <v>71.68458781362007</v>
      </c>
      <c r="DF105" s="73">
        <v>56</v>
      </c>
      <c r="DG105" s="68">
        <f>(IF(DF105=-1,0,(IF(DF105&gt;DF$4,0,IF(DF105&lt;DF$3,1,((DF$4-DF105)/DF$5))))))*100</f>
        <v>76.987447698744774</v>
      </c>
      <c r="DH105" s="73">
        <v>906</v>
      </c>
      <c r="DI105" s="68">
        <f>(IF(DH105=-1,0,(IF(DH105&gt;DH$4,0,IF(DH105&lt;DH$3,1,((DH$4-DH105)/DH$5))))))*100</f>
        <v>24.5</v>
      </c>
      <c r="DJ105" s="73">
        <v>90</v>
      </c>
      <c r="DK105" s="66">
        <f>(IF(DJ105=-1,0,(IF(DJ105&gt;DJ$4,0,IF(DJ105&lt;DJ$3,1,((DJ$4-DJ105)/DJ$5))))))*100</f>
        <v>87.142857142857139</v>
      </c>
      <c r="DL105" s="78">
        <f>AVERAGE(CW105,CY105,DA105,DC105,DE105,DG105,DI105,DK105)</f>
        <v>61.535635778195086</v>
      </c>
      <c r="DM105" s="78">
        <f>+DL105</f>
        <v>61.535635778195086</v>
      </c>
      <c r="DN105" s="115">
        <f>ROUND(DL105,1)</f>
        <v>61.5</v>
      </c>
      <c r="DO105" s="69">
        <f>RANK(DM105,DM$13:DM$224)</f>
        <v>136</v>
      </c>
      <c r="DP105" s="67">
        <v>550</v>
      </c>
      <c r="DQ105" s="66">
        <f>(IF(DP105=-1,0,(IF(DP105&gt;DP$4,0,IF(DP105&lt;DP$3,1,((DP$4-DP105)/DP$5))))))*100</f>
        <v>64.754098360655746</v>
      </c>
      <c r="DR105" s="67">
        <v>50.2</v>
      </c>
      <c r="DS105" s="66">
        <f>(IF(DR105=-1,0,(IF(DR105&gt;DR$4,0,IF(DR105&lt;DR$3,1,((DR$4-DR105)/DR$5))))))*100</f>
        <v>43.644544431946002</v>
      </c>
      <c r="DT105" s="67">
        <v>9.5</v>
      </c>
      <c r="DU105" s="66">
        <f>DT105/18*100</f>
        <v>52.777777777777779</v>
      </c>
      <c r="DV105" s="78">
        <f>AVERAGE(DU105,DQ105,DS105)</f>
        <v>53.72547352345984</v>
      </c>
      <c r="DW105" s="78">
        <f>+DV105</f>
        <v>53.72547352345984</v>
      </c>
      <c r="DX105" s="115">
        <f>ROUND(DV105,1)</f>
        <v>53.7</v>
      </c>
      <c r="DY105" s="69">
        <f>RANK(DW105,DW$13:DW$224)</f>
        <v>119</v>
      </c>
      <c r="DZ105" s="67">
        <v>66.389478089273197</v>
      </c>
      <c r="EA105" s="68">
        <f>(IF(DZ105=-1,0,(IF(DZ105&lt;DZ$4,0,IF(DZ105&gt;DZ$3,1,((-DZ$4+DZ105)/DZ$5))))))*100</f>
        <v>71.463377921714951</v>
      </c>
      <c r="EB105" s="67">
        <v>11</v>
      </c>
      <c r="EC105" s="66">
        <f>(IF(EB105=-1,0,(IF(EB105&lt;EB$4,0,IF(EB105&gt;EB$3,1,((-EB$4+EB105)/EB$5))))))*100</f>
        <v>68.75</v>
      </c>
      <c r="ED105" s="68">
        <f>AVERAGE(EA105,EC105)</f>
        <v>70.106688960857468</v>
      </c>
      <c r="EE105" s="78">
        <f>+ED105</f>
        <v>70.106688960857468</v>
      </c>
      <c r="EF105" s="115">
        <f>ROUND(ED105,1)</f>
        <v>70.099999999999994</v>
      </c>
      <c r="EG105" s="69">
        <f>RANK(EE105,EE$13:EE$224)</f>
        <v>34</v>
      </c>
      <c r="EH105" s="81"/>
      <c r="EI105" s="81"/>
      <c r="EJ105" s="81"/>
      <c r="EK105" s="83">
        <f>RANK(EN105,EN$13:EN$224)</f>
        <v>71</v>
      </c>
      <c r="EL105" s="134">
        <f>ROUND(EM105,1)</f>
        <v>69.7</v>
      </c>
      <c r="EM105" s="158">
        <f>AVERAGE(Q105,AC105,BA105,BH105,BY105,CR105,DL105,DV105,ED105,AO105)</f>
        <v>69.679967050888692</v>
      </c>
      <c r="EN105" s="139">
        <f>AVERAGE(Q105,AC105,BA105,BH105,BY105,CR105,DL105,DV105,ED105,AO105)</f>
        <v>69.679967050888692</v>
      </c>
      <c r="EO105" s="84"/>
      <c r="EP105" s="85"/>
      <c r="EQ105" s="46"/>
    </row>
    <row r="106" spans="1:149" ht="14.45" customHeight="1" x14ac:dyDescent="0.25">
      <c r="A106" s="64" t="s">
        <v>108</v>
      </c>
      <c r="B106" s="156" t="str">
        <f>INDEX('Economy Names'!$A$2:$H$213,'Economy Names'!L95,'Economy Names'!$K$1)</f>
        <v>Japan</v>
      </c>
      <c r="C106" s="86">
        <f>VLOOKUP($C$238,$A$12:$EH$225,C$226,0)*$D$238+VLOOKUP($C$239,$A$12:$EH$225,C$226,0)*$D$239</f>
        <v>8</v>
      </c>
      <c r="D106" s="87">
        <f>VLOOKUP($C$238,$A$12:$EG$225,D$226,0)*$D$238+VLOOKUP($C$239,$A$12:$EG$225,D$226,0)*$D$239</f>
        <v>58.82352941176471</v>
      </c>
      <c r="E106" s="88">
        <f>VLOOKUP($C$238,$A$12:$EH$225,E$226,0)*$D$238+VLOOKUP($C$239,$A$12:$EH$225,E$226,0)*$D$239</f>
        <v>11.15</v>
      </c>
      <c r="F106" s="87">
        <f>VLOOKUP($C$238,$A$12:$EG$225,F$226,0)*$D$238+VLOOKUP($C$239,$A$12:$EG$225,F$226,0)*$D$239</f>
        <v>89.2964824120603</v>
      </c>
      <c r="G106" s="90">
        <f>VLOOKUP($C$238,$A$12:$EH$225,G$226,0)*$D$238+VLOOKUP($C$239,$A$12:$EH$225,G$226,0)*$D$239</f>
        <v>7.4541921129885003</v>
      </c>
      <c r="H106" s="87">
        <f>VLOOKUP($C$238,$A$12:$EG$225,H$226,0)*$D$238+VLOOKUP($C$239,$A$12:$EG$225,H$226,0)*$D$239</f>
        <v>96.272903943505753</v>
      </c>
      <c r="I106" s="86">
        <f>VLOOKUP($C$238,$A$12:$EH$225,I$226,0)*$D$238+VLOOKUP($C$239,$A$12:$EH$225,I$226,0)*$D$239</f>
        <v>8</v>
      </c>
      <c r="J106" s="87">
        <f>VLOOKUP($C$238,$A$12:$EG$225,J$226,0)*$D$238+VLOOKUP($C$239,$A$12:$EG$225,J$226,0)*$D$239</f>
        <v>58.82352941176471</v>
      </c>
      <c r="K106" s="88">
        <f>VLOOKUP($C$238,$A$12:$EH$225,K$226,0)*$D$238+VLOOKUP($C$239,$A$12:$EH$225,K$226,0)*$D$239</f>
        <v>11.15</v>
      </c>
      <c r="L106" s="87">
        <f>VLOOKUP($C$238,$A$12:$EG$225,L$226,0)*$D$238+VLOOKUP($C$239,$A$12:$EG$225,L$226,0)*$D$239</f>
        <v>89.2964824120603</v>
      </c>
      <c r="M106" s="90">
        <f>VLOOKUP($C$238,$A$12:$EH$225,M$226,0)*$D$238+VLOOKUP($C$239,$A$12:$EH$225,M$226,0)*$D$239</f>
        <v>7.4541921129885003</v>
      </c>
      <c r="N106" s="89">
        <f>VLOOKUP($C$238,$A$12:$EG$225,N$226,0)*$D$238+VLOOKUP($C$239,$A$12:$EG$225,N$226,0)*$D$239</f>
        <v>96.272903943505753</v>
      </c>
      <c r="O106" s="90">
        <f>VLOOKUP($C$238,$A$12:$EH$225,O$226,0)*$D$238+VLOOKUP($C$239,$A$12:$EH$225,O$226,0)*$D$239</f>
        <v>2.2209883280000001E-5</v>
      </c>
      <c r="P106" s="87">
        <f>VLOOKUP($C$238,$A$12:$EG$225,P$226,0)*$D$238+VLOOKUP($C$239,$A$12:$EG$225,P$226,0)*$D$239</f>
        <v>99.999994447529176</v>
      </c>
      <c r="Q106" s="68">
        <f>25%*P106+12.5%*D106+12.5%*F106+12.5%*H106+12.5%*J106+12.5%*L106+12.5%*N106</f>
        <v>86.098227553714992</v>
      </c>
      <c r="R106" s="78">
        <f>+Q106</f>
        <v>86.098227553714992</v>
      </c>
      <c r="S106" s="115">
        <f>+ROUND(Q106,1)</f>
        <v>86.1</v>
      </c>
      <c r="T106" s="69">
        <f>RANK(R106,R$13:R$224)</f>
        <v>106</v>
      </c>
      <c r="U106" s="86">
        <f>VLOOKUP($C$238,$A$12:$EH$225,U$226,0)*$D$238+VLOOKUP($C$239,$A$12:$EH$225,U$226,0)*$D$239</f>
        <v>12</v>
      </c>
      <c r="V106" s="87">
        <f>VLOOKUP($C$238,$A$12:$EG$225,V$226,0)*$D$238+VLOOKUP($C$239,$A$12:$EG$225,V$226,0)*$D$239</f>
        <v>72</v>
      </c>
      <c r="W106" s="90">
        <f>VLOOKUP($C$238,$A$12:$EH$225,W$226,0)*$D$238+VLOOKUP($C$239,$A$12:$EH$225,W$226,0)*$D$239</f>
        <v>108.35</v>
      </c>
      <c r="X106" s="87">
        <f>VLOOKUP($C$238,$A$12:$EG$225,X$226,0)*$D$238+VLOOKUP($C$239,$A$12:$EG$225,X$226,0)*$D$239</f>
        <v>76.268011527377524</v>
      </c>
      <c r="Y106" s="90">
        <f>VLOOKUP($C$238,$A$12:$EH$225,Y$226,0)*$D$238+VLOOKUP($C$239,$A$12:$EH$225,Y$226,0)*$D$239</f>
        <v>0.513603551853</v>
      </c>
      <c r="Z106" s="89">
        <f>VLOOKUP($C$238,$A$12:$EG$225,Z$226,0)*$D$238+VLOOKUP($C$239,$A$12:$EG$225,Z$226,0)*$D$239</f>
        <v>97.43198224073501</v>
      </c>
      <c r="AA106" s="91">
        <f>VLOOKUP($C$238,$A$12:$EH$225,AA$226,0)*$D$238+VLOOKUP($C$239,$A$12:$EH$225,AA$226,0)*$D$239</f>
        <v>13</v>
      </c>
      <c r="AB106" s="87">
        <f>VLOOKUP($C$238,$A$12:$EG$225,AB$226,0)*$D$238+VLOOKUP($C$239,$A$12:$EG$225,AB$226,0)*$D$239</f>
        <v>86.666666666666671</v>
      </c>
      <c r="AC106" s="68">
        <f>AVERAGE(V106,X106,Z106,AB106)</f>
        <v>83.091665108694798</v>
      </c>
      <c r="AD106" s="68">
        <f>+AC106</f>
        <v>83.091665108694798</v>
      </c>
      <c r="AE106" s="115">
        <f>+ROUND(AC106,1)</f>
        <v>83.1</v>
      </c>
      <c r="AF106" s="72">
        <f>RANK(AD106,AD$13:AD$224)</f>
        <v>18</v>
      </c>
      <c r="AG106" s="88">
        <f>VLOOKUP($C$238,$A$12:$EH$225,AG$226,0)*$D$238+VLOOKUP($C$239,$A$12:$EH$225,AG$226,0)*$D$239</f>
        <v>2.3499999999999996</v>
      </c>
      <c r="AH106" s="87">
        <f>VLOOKUP($C$238,$A$12:$EG$225,AH$226,0)*$D$238+VLOOKUP($C$239,$A$12:$EG$225,AH$226,0)*$D$239</f>
        <v>100</v>
      </c>
      <c r="AI106" s="88">
        <f>VLOOKUP($C$238,$A$12:$EH$225,AI$226,0)*$D$238+VLOOKUP($C$239,$A$12:$EH$225,AI$226,0)*$D$239</f>
        <v>80.900000000000006</v>
      </c>
      <c r="AJ106" s="87">
        <f>VLOOKUP($C$238,$A$12:$EG$225,AJ$226,0)*$D$238+VLOOKUP($C$239,$A$12:$EG$225,AJ$226,0)*$D$239</f>
        <v>72.65217391304347</v>
      </c>
      <c r="AK106" s="90">
        <f>VLOOKUP($C$238,$A$12:$EH$225,AK$226,0)*$D$238+VLOOKUP($C$239,$A$12:$EH$225,AK$226,0)*$D$239</f>
        <v>0</v>
      </c>
      <c r="AL106" s="87">
        <f>VLOOKUP($C$238,$A$12:$EG$225,AL$226,0)*$D$238+VLOOKUP($C$239,$A$12:$EG$225,AL$226,0)*$D$239</f>
        <v>100</v>
      </c>
      <c r="AM106" s="86">
        <f>VLOOKUP($C$238,$A$12:$EH$225,AM$226,0)*$D$238+VLOOKUP($C$239,$A$12:$EH$225,AM$226,0)*$D$239</f>
        <v>8</v>
      </c>
      <c r="AN106" s="87">
        <f>VLOOKUP($C$238,$A$12:$EG$225,AN$226,0)*$D$238+VLOOKUP($C$239,$A$12:$EG$225,AN$226,0)*$D$239</f>
        <v>100</v>
      </c>
      <c r="AO106" s="74">
        <f>AVERAGE(AH106,AJ106,AL106,AN106)</f>
        <v>93.163043478260875</v>
      </c>
      <c r="AP106" s="68">
        <f>+AO106</f>
        <v>93.163043478260875</v>
      </c>
      <c r="AQ106" s="115">
        <f>+ROUND(AO106,1)</f>
        <v>93.2</v>
      </c>
      <c r="AR106" s="69">
        <f>RANK(AP106,AP$13:AP$224)</f>
        <v>14</v>
      </c>
      <c r="AS106" s="86">
        <f>VLOOKUP($C$238,$A$12:$EH$225,AS$226,0)*$D$238+VLOOKUP($C$239,$A$12:$EH$225,AS$226,0)*$D$239</f>
        <v>6</v>
      </c>
      <c r="AT106" s="87">
        <f>VLOOKUP($C$238,$A$12:$EG$225,AT$226,0)*$D$238+VLOOKUP($C$239,$A$12:$EG$225,AT$226,0)*$D$239</f>
        <v>58.333333333333343</v>
      </c>
      <c r="AU106" s="86">
        <f>VLOOKUP($C$238,$A$12:$EH$225,AU$226,0)*$D$238+VLOOKUP($C$239,$A$12:$EH$225,AU$226,0)*$D$239</f>
        <v>13</v>
      </c>
      <c r="AV106" s="87">
        <f>VLOOKUP($C$238,$A$12:$EG$225,AV$226,0)*$D$238+VLOOKUP($C$239,$A$12:$EG$225,AV$226,0)*$D$239</f>
        <v>94.258373205741634</v>
      </c>
      <c r="AW106" s="88">
        <f>VLOOKUP($C$238,$A$12:$EH$225,AW$226,0)*$D$238+VLOOKUP($C$239,$A$12:$EH$225,AW$226,0)*$D$239</f>
        <v>5.2776624096199125</v>
      </c>
      <c r="AX106" s="89">
        <f>VLOOKUP($C$238,$A$12:$EG$225,AX$226,0)*$D$238+VLOOKUP($C$239,$A$12:$EG$225,AX$226,0)*$D$239</f>
        <v>64.815583935867252</v>
      </c>
      <c r="AY106" s="88">
        <f>VLOOKUP($C$238,$A$12:$EH$225,AY$226,0)*$D$238+VLOOKUP($C$239,$A$12:$EH$225,AY$226,0)*$D$239</f>
        <v>25.5</v>
      </c>
      <c r="AZ106" s="87">
        <f>VLOOKUP($C$238,$A$12:$EG$225,AZ$226,0)*$D$238+VLOOKUP($C$239,$A$12:$EG$225,AZ$226,0)*$D$239</f>
        <v>85</v>
      </c>
      <c r="BA106" s="76">
        <f>AVERAGE(AT106,AV106,AX106,AZ106)</f>
        <v>75.601822618735554</v>
      </c>
      <c r="BB106" s="68">
        <f>+BA106</f>
        <v>75.601822618735554</v>
      </c>
      <c r="BC106" s="115">
        <f>+ROUND(BA106,1)</f>
        <v>75.599999999999994</v>
      </c>
      <c r="BD106" s="69">
        <f>RANK(BB106,BB$13:BB$224)</f>
        <v>43</v>
      </c>
      <c r="BE106" s="86">
        <f>VLOOKUP($C$238,$A$12:$EH$225,BE$226,0)*$D$238+VLOOKUP($C$239,$A$12:$EH$225,BE$226,0)*$D$239</f>
        <v>6</v>
      </c>
      <c r="BF106" s="86">
        <f>VLOOKUP($C$238,$A$12:$EH$225,BF$226,0)*$D$238+VLOOKUP($C$239,$A$12:$EH$225,BF$226,0)*$D$239</f>
        <v>5</v>
      </c>
      <c r="BG106" s="77">
        <f>+SUM(BE106,BF106)</f>
        <v>11</v>
      </c>
      <c r="BH106" s="76">
        <f>(IF(BG106=-1,0,(IF(BG106&lt;BG$4,0,IF(BG106&gt;BG$3,1,((-BG$4+BG106)/BG$5))))))*100</f>
        <v>55.000000000000007</v>
      </c>
      <c r="BI106" s="119">
        <f>+BH106</f>
        <v>55.000000000000007</v>
      </c>
      <c r="BJ106" s="115">
        <f>ROUND(BH106,1)</f>
        <v>55</v>
      </c>
      <c r="BK106" s="69">
        <f>RANK(BI106,BI$13:BI$224)</f>
        <v>94</v>
      </c>
      <c r="BL106" s="86">
        <f>VLOOKUP($C$238,$A$12:$EH$225,BL$226,0)*$D$238+VLOOKUP($C$239,$A$12:$EH$225,BL$226,0)*$D$239</f>
        <v>7</v>
      </c>
      <c r="BM106" s="89">
        <f>VLOOKUP($C$238,$A$12:$EG$225,BM$226,0)*$D$238+VLOOKUP($C$239,$A$12:$EG$225,BM$226,0)*$D$239</f>
        <v>70</v>
      </c>
      <c r="BN106" s="86">
        <f>VLOOKUP($C$238,$A$12:$EH$225,BN$226,0)*$D$238+VLOOKUP($C$239,$A$12:$EH$225,BN$226,0)*$D$239</f>
        <v>6</v>
      </c>
      <c r="BO106" s="89">
        <f>VLOOKUP($C$238,$A$12:$EG$225,BO$226,0)*$D$238+VLOOKUP($C$239,$A$12:$EG$225,BO$226,0)*$D$239</f>
        <v>60</v>
      </c>
      <c r="BP106" s="86">
        <f>VLOOKUP($C$238,$A$12:$EH$225,BP$226,0)*$D$238+VLOOKUP($C$239,$A$12:$EH$225,BP$226,0)*$D$239</f>
        <v>8</v>
      </c>
      <c r="BQ106" s="89">
        <f>VLOOKUP($C$238,$A$12:$EG$225,BQ$226,0)*$D$238+VLOOKUP($C$239,$A$12:$EG$225,BQ$226,0)*$D$239</f>
        <v>80</v>
      </c>
      <c r="BR106" s="86">
        <f>VLOOKUP($C$238,$A$12:$EH$225,BR$226,0)*$D$238+VLOOKUP($C$239,$A$12:$EH$225,BR$226,0)*$D$239</f>
        <v>4</v>
      </c>
      <c r="BS106" s="89">
        <f>VLOOKUP($C$238,$A$12:$EG$225,BS$226,0)*$D$238+VLOOKUP($C$239,$A$12:$EG$225,BS$226,0)*$D$239</f>
        <v>66.666666666666657</v>
      </c>
      <c r="BT106" s="86">
        <f>VLOOKUP($C$238,$A$12:$EH$225,BT$226,0)*$D$238+VLOOKUP($C$239,$A$12:$EH$225,BT$226,0)*$D$239</f>
        <v>2</v>
      </c>
      <c r="BU106" s="89">
        <f>VLOOKUP($C$238,$A$12:$EG$225,BU$226,0)*$D$238+VLOOKUP($C$239,$A$12:$EG$225,BU$226,0)*$D$239</f>
        <v>28.571428571428569</v>
      </c>
      <c r="BV106" s="86">
        <f>VLOOKUP($C$238,$A$12:$EH$225,BV$226,0)*$D$238+VLOOKUP($C$239,$A$12:$EH$225,BV$226,0)*$D$239</f>
        <v>5</v>
      </c>
      <c r="BW106" s="87">
        <f>VLOOKUP($C$238,$A$12:$EG$225,BW$226,0)*$D$238+VLOOKUP($C$239,$A$12:$EG$225,BW$226,0)*$D$239</f>
        <v>71.428571428571431</v>
      </c>
      <c r="BX106" s="77">
        <f>+SUM(BN106,BL106,BP106,BR106,BT106,BV106)</f>
        <v>32</v>
      </c>
      <c r="BY106" s="80">
        <f>(IF(BX106=-1,0,(IF(BX106&lt;BX$4,0,IF(BX106&gt;BX$3,1,((-BX$4+BX106)/BX$5))))))*100</f>
        <v>64</v>
      </c>
      <c r="BZ106" s="78">
        <f>+BY106</f>
        <v>64</v>
      </c>
      <c r="CA106" s="115">
        <f>+ROUND(BY106,1)</f>
        <v>64</v>
      </c>
      <c r="CB106" s="72">
        <f>RANK(BZ106,BZ$13:BZ$224)</f>
        <v>57</v>
      </c>
      <c r="CC106" s="86">
        <f>VLOOKUP($C$238,$A$12:$EH$225,CC$226,0)*$D$238+VLOOKUP($C$239,$A$12:$EH$225,CC$226,0)*$D$239</f>
        <v>19</v>
      </c>
      <c r="CD106" s="89">
        <f>VLOOKUP($C$238,$A$12:$EH$225,CD$226,0)*$D$238+VLOOKUP($C$239,$A$12:$EH$225,CD$226,0)*$D$239</f>
        <v>73.333333333333329</v>
      </c>
      <c r="CE106" s="86">
        <f>VLOOKUP($C$238,$A$12:$EH$225,CE$226,0)*$D$238+VLOOKUP($C$239,$A$12:$EH$225,CE$226,0)*$D$239</f>
        <v>128.5</v>
      </c>
      <c r="CF106" s="87">
        <f>VLOOKUP($C$238,$A$12:$EH$225,CF$226,0)*$D$238+VLOOKUP($C$239,$A$12:$EH$225,CF$226,0)*$D$239</f>
        <v>87.712519319938181</v>
      </c>
      <c r="CG106" s="88">
        <f>VLOOKUP($C$238,$A$12:$EH$225,CG$226,0)*$D$238+VLOOKUP($C$239,$A$12:$EH$225,CG$226,0)*$D$239</f>
        <v>46.726162133970604</v>
      </c>
      <c r="CH106" s="87">
        <f>VLOOKUP($C$238,$A$12:$EH$225,CH$226,0)*$D$238+VLOOKUP($C$239,$A$12:$EH$225,CH$226,0)*$D$239</f>
        <v>70.304046860227999</v>
      </c>
      <c r="CI106" s="90">
        <f>IF(OR(VLOOKUP($C$238,$A$12:$EH$225,CI$226,0)="NO VAT",VLOOKUP($C$239,$A$12:$EH$225,CI$226,0)="NO VAT"), "NO VAT", (IF(OR(VLOOKUP($C$238,$A$12:$EH$225,CI$226,0)="NO REFUND", VLOOKUP($C$239,$A$12:$EH$225,CI$226,0)="NO REFUND"), "NO REFUND", VLOOKUP($C$238,$A$12:$EH$225,CI$226,0)*$D$238+VLOOKUP($C$239,$A$12:$EH$225,CI$226,0)*$D$239)))</f>
        <v>1</v>
      </c>
      <c r="CJ106" s="89">
        <f>IF(OR(VLOOKUP($C$238,$A$12:$EH$225,CJ$226,0)="NO VAT",VLOOKUP($C$239,$A$12:$EH$225,CJ$226,0)="NO VAT"), "NO VAT", (IF(OR(VLOOKUP($C$238,$A$12:$EH$225,CJ$226,0)="NO REFUND", VLOOKUP($C$239,$A$12:$EH$225,CJ$226,0)="NO REFUND"), "NO REFUND", VLOOKUP($C$238,$A$12:$EH$225,CJ$226,0)*$D$238+VLOOKUP($C$239,$A$12:$EH$225,CJ$226,0)*$D$239)))</f>
        <v>98</v>
      </c>
      <c r="CK106" s="90">
        <f>IF(OR(VLOOKUP($C$238,$A$12:$EH$225,CK$226,0)="NO VAT",VLOOKUP($C$239,$A$12:$EH$225,CK$226,0)="NO VAT"), "NO VAT", (IF(OR(VLOOKUP($C$238,$A$12:$EH$225,CK$226,0)="NO REFUND", VLOOKUP($C$239,$A$12:$EH$225,CK$226,0)="NO REFUND"), "NO REFUND", VLOOKUP($C$238,$A$12:$EH$225,CK$226,0)*$D$238+VLOOKUP($C$239,$A$12:$EH$225,CK$226,0)*$D$239)))</f>
        <v>10.785714285714301</v>
      </c>
      <c r="CL106" s="89">
        <f>IF(OR(VLOOKUP($C$238,$A$12:$EH$225,CL$226,0)="NO VAT",VLOOKUP($C$239,$A$12:$EH$225,CL$226,0)="NO VAT"), "NO VAT", (IF(OR(VLOOKUP($C$238,$A$12:$EH$225,CL$226,0)="NO REFUND", VLOOKUP($C$239,$A$12:$EH$225,CL$226,0)="NO REFUND"), "NO REFUND", VLOOKUP($C$238,$A$12:$EH$225,CL$226,0)*$D$238+VLOOKUP($C$239,$A$12:$EH$225,CL$226,0)*$D$239)))</f>
        <v>85.35576392719247</v>
      </c>
      <c r="CM106" s="90">
        <f>IF(OR(VLOOKUP($C$238,$A$12:$EH$225,CM$226,0)="NO CIT",VLOOKUP($C$239,$A$12:$EH$225,CM$226,0)="NO CIT"), "NO CIT",VLOOKUP($C$238,$A$12:$EH$225,CM$226,0)*$D$238+VLOOKUP($C$239,$A$12:$EH$225,CM$226,0)*$D$239)</f>
        <v>3</v>
      </c>
      <c r="CN106" s="89">
        <f>IF(OR(VLOOKUP($C$238,$A$12:$EH$225,CN$226,0)="NO CIT",VLOOKUP($C$239,$A$12:$EH$225,CN$226,0)="NO CIT"), "NO CIT",VLOOKUP($C$238,$A$12:$EH$225,CN$226,0)*$D$238+VLOOKUP($C$239,$A$12:$EH$225,CN$226,0)*$D$239)</f>
        <v>97.247706422018354</v>
      </c>
      <c r="CO106" s="90">
        <f>IF(OR(VLOOKUP($C$238,$A$12:$EH$225,CO$226,0)="NO CIT",VLOOKUP($C$239,$A$12:$EH$225,CO$226,0)="NO CIT"), "NO CIT",VLOOKUP($C$238,$A$12:$EH$225,CO$226,0)*$D$238+VLOOKUP($C$239,$A$12:$EH$225,CO$226,0)*$D$239)</f>
        <v>0</v>
      </c>
      <c r="CP106" s="90">
        <f>IF(OR(VLOOKUP($C$238,$A$12:$EH$225,CP$226,0)="NO CIT",VLOOKUP($C$239,$A$12:$EH$225,CP$226,0)="NO CIT"), "NO CIT",VLOOKUP($C$238,$A$12:$EH$225,CP$226,0)*$D$238+VLOOKUP($C$239,$A$12:$EH$225,CP$226,0)*$D$239)</f>
        <v>100</v>
      </c>
      <c r="CQ106" s="157">
        <f>IF(OR(ISNUMBER(CJ106),ISNUMBER(CL106),ISNUMBER(CN106),ISNUMBER(CP106)),AVERAGE(CJ106,CL106,CN106,CP106),"")</f>
        <v>95.150867587302713</v>
      </c>
      <c r="CR106" s="128">
        <f>AVERAGE(CD106,CF106,CH106,CQ106)</f>
        <v>81.625191775200562</v>
      </c>
      <c r="CS106" s="78">
        <f>+CR106</f>
        <v>81.625191775200562</v>
      </c>
      <c r="CT106" s="115">
        <f>ROUND(CR106,1)</f>
        <v>81.599999999999994</v>
      </c>
      <c r="CU106" s="69">
        <f>RANK(CS106,CS$13:CS$224)</f>
        <v>51</v>
      </c>
      <c r="CV106" s="88">
        <f>VLOOKUP($C$238,$A$12:$EH$225,CV$226,0)*$D$238+VLOOKUP($C$239,$A$12:$EH$225,CV$226,0)*$D$239</f>
        <v>26.65</v>
      </c>
      <c r="CW106" s="89">
        <f>VLOOKUP($C$238,$A$12:$EG$225,CW$226,0)*$D$238+VLOOKUP($C$239,$A$12:$EG$225,CW$226,0)*$D$239</f>
        <v>83.867924528301884</v>
      </c>
      <c r="CX106" s="88">
        <f>VLOOKUP($C$238,$A$12:$EH$225,CX$226,0)*$D$238+VLOOKUP($C$239,$A$12:$EH$225,CX$226,0)*$D$239</f>
        <v>2.3734999999999999</v>
      </c>
      <c r="CY106" s="89">
        <f>VLOOKUP($C$238,$A$12:$EG$225,CY$226,0)*$D$238+VLOOKUP($C$239,$A$12:$EG$225,CY$226,0)*$D$239</f>
        <v>99.187278106508884</v>
      </c>
      <c r="CZ106" s="88">
        <f>VLOOKUP($C$238,$A$12:$EH$225,CZ$226,0)*$D$238+VLOOKUP($C$239,$A$12:$EH$225,CZ$226,0)*$D$239</f>
        <v>272.44166666666655</v>
      </c>
      <c r="DA106" s="89">
        <f>VLOOKUP($C$238,$A$12:$EG$225,DA$226,0)*$D$238+VLOOKUP($C$239,$A$12:$EG$225,DA$226,0)*$D$239</f>
        <v>74.297955974842779</v>
      </c>
      <c r="DB106" s="86">
        <f>VLOOKUP($C$238,$A$12:$EH$225,DB$226,0)*$D$238+VLOOKUP($C$239,$A$12:$EH$225,DB$226,0)*$D$239</f>
        <v>54</v>
      </c>
      <c r="DC106" s="89">
        <f>VLOOKUP($C$238,$A$12:$EG$225,DC$226,0)*$D$238+VLOOKUP($C$239,$A$12:$EG$225,DC$226,0)*$D$239</f>
        <v>86.5</v>
      </c>
      <c r="DD106" s="88">
        <f>VLOOKUP($C$238,$A$12:$EH$225,DD$226,0)*$D$238+VLOOKUP($C$239,$A$12:$EH$225,DD$226,0)*$D$239</f>
        <v>39.6</v>
      </c>
      <c r="DE106" s="89">
        <f>VLOOKUP($C$238,$A$12:$EG$225,DE$226,0)*$D$238+VLOOKUP($C$239,$A$12:$EG$225,DE$226,0)*$D$239</f>
        <v>86.164874551971323</v>
      </c>
      <c r="DF106" s="88">
        <f>VLOOKUP($C$238,$A$12:$EH$225,DF$226,0)*$D$238+VLOOKUP($C$239,$A$12:$EH$225,DF$226,0)*$D$239</f>
        <v>3.35</v>
      </c>
      <c r="DG106" s="89">
        <f>VLOOKUP($C$238,$A$12:$EG$225,DG$226,0)*$D$238+VLOOKUP($C$239,$A$12:$EG$225,DG$226,0)*$D$239</f>
        <v>99.016736401673626</v>
      </c>
      <c r="DH106" s="90">
        <f>VLOOKUP($C$238,$A$12:$EH$225,DH$226,0)*$D$238+VLOOKUP($C$239,$A$12:$EH$225,DH$226,0)*$D$239</f>
        <v>314.84166666666653</v>
      </c>
      <c r="DI106" s="89">
        <f>VLOOKUP($C$238,$A$12:$EG$225,DI$226,0)*$D$238+VLOOKUP($C$239,$A$12:$EG$225,DI$226,0)*$D$239</f>
        <v>73.763194444444451</v>
      </c>
      <c r="DJ106" s="86">
        <f>VLOOKUP($C$238,$A$12:$EH$225,DJ$226,0)*$D$238+VLOOKUP($C$239,$A$12:$EH$225,DJ$226,0)*$D$239</f>
        <v>107</v>
      </c>
      <c r="DK106" s="87">
        <f>VLOOKUP($C$238,$A$12:$EG$225,DK$226,0)*$D$238+VLOOKUP($C$239,$A$12:$EG$225,DK$226,0)*$D$239</f>
        <v>84.714285714285722</v>
      </c>
      <c r="DL106" s="78">
        <f>AVERAGE(CW106,CY106,DA106,DC106,DE106,DG106,DI106,DK106)</f>
        <v>85.939031215253578</v>
      </c>
      <c r="DM106" s="78">
        <f>+DL106</f>
        <v>85.939031215253578</v>
      </c>
      <c r="DN106" s="115">
        <f>ROUND(DL106,1)</f>
        <v>85.9</v>
      </c>
      <c r="DO106" s="69">
        <f>RANK(DM106,DM$13:DM$224)</f>
        <v>57</v>
      </c>
      <c r="DP106" s="90">
        <f>VLOOKUP($C$238,$A$12:$EH$225,DP$226,0)*$D$238+VLOOKUP($C$239,$A$12:$EH$225,DP$226,0)*$D$239</f>
        <v>360</v>
      </c>
      <c r="DQ106" s="87">
        <f>VLOOKUP($C$238,$A$12:$EG$225,DQ$226,0)*$D$238+VLOOKUP($C$239,$A$12:$EG$225,DQ$226,0)*$D$239</f>
        <v>80.327868852459019</v>
      </c>
      <c r="DR106" s="88">
        <f>VLOOKUP($C$238,$A$12:$EH$225,DR$226,0)*$D$238+VLOOKUP($C$239,$A$12:$EH$225,DR$226,0)*$D$239</f>
        <v>23.4</v>
      </c>
      <c r="DS106" s="87">
        <f>VLOOKUP($C$238,$A$12:$EG$225,DS$226,0)*$D$238+VLOOKUP($C$239,$A$12:$EG$225,DS$226,0)*$D$239</f>
        <v>73.790776152980868</v>
      </c>
      <c r="DT106" s="88">
        <f>VLOOKUP($C$238,$A$12:$EH$225,DT$226,0)*$D$238+VLOOKUP($C$239,$A$12:$EH$225,DT$226,0)*$D$239</f>
        <v>7.5</v>
      </c>
      <c r="DU106" s="87">
        <f>VLOOKUP($C$238,$A$12:$EG$225,DU$226,0)*$D$238+VLOOKUP($C$239,$A$12:$EG$225,DU$226,0)*$D$239</f>
        <v>41.666666666666671</v>
      </c>
      <c r="DV106" s="78">
        <f>AVERAGE(DU106,DQ106,DS106)</f>
        <v>65.261770557368848</v>
      </c>
      <c r="DW106" s="78">
        <f>+DV106</f>
        <v>65.261770557368848</v>
      </c>
      <c r="DX106" s="115">
        <f>ROUND(DV106,1)</f>
        <v>65.3</v>
      </c>
      <c r="DY106" s="69">
        <f>RANK(DW106,DW$13:DW$224)</f>
        <v>50</v>
      </c>
      <c r="DZ106" s="88">
        <f>VLOOKUP($C$238,$A$12:$EH$225,DZ$226,0)*$D$238+VLOOKUP($C$239,$A$12:$EH$225,DZ$226,0)*$D$239</f>
        <v>92.142939553741655</v>
      </c>
      <c r="EA106" s="89">
        <f>VLOOKUP($C$238,$A$12:$EG$225,EA$226,0)*$D$238+VLOOKUP($C$239,$A$12:$EG$225,EA$226,0)*$D$239</f>
        <v>99.185080251605655</v>
      </c>
      <c r="EB106" s="90">
        <f>VLOOKUP($C$238,$A$12:$EG$224,EB$226,FALSE)*$D$238+VLOOKUP($C$239,$A$12:$EG$224,EB$226,FALSE)*$D$239</f>
        <v>13</v>
      </c>
      <c r="EC106" s="87">
        <f>VLOOKUP($C$238,$A$12:$EG$225,EC$226,0)*$D$238+VLOOKUP($C$239,$A$12:$EG$225,EC$226,0)*$D$239</f>
        <v>81.25</v>
      </c>
      <c r="ED106" s="68">
        <f>AVERAGE(EA106,EC106)</f>
        <v>90.217540125802827</v>
      </c>
      <c r="EE106" s="78">
        <f>+ED106</f>
        <v>90.217540125802827</v>
      </c>
      <c r="EF106" s="115">
        <f>ROUND(ED106,1)</f>
        <v>90.2</v>
      </c>
      <c r="EG106" s="69">
        <f>RANK(EE106,EE$13:EE$224)</f>
        <v>3</v>
      </c>
      <c r="EH106" s="81"/>
      <c r="EI106" s="92">
        <v>2</v>
      </c>
      <c r="EJ106" s="81"/>
      <c r="EK106" s="83">
        <f>RANK(EN106,EN$13:EN$224)</f>
        <v>29</v>
      </c>
      <c r="EL106" s="134">
        <f>ROUND(EM106,1)</f>
        <v>78</v>
      </c>
      <c r="EM106" s="158">
        <f>AVERAGE(Q106,AC106,BA106,BH106,BY106,CR106,DL106,DV106,ED106,AO106)</f>
        <v>77.999829243303211</v>
      </c>
      <c r="EN106" s="139">
        <f>AVERAGE(Q106,AC106,BA106,BH106,BY106,CR106,DL106,DV106,ED106,AO106)</f>
        <v>77.999829243303211</v>
      </c>
      <c r="EO106" s="84">
        <v>1</v>
      </c>
      <c r="EP106" s="85"/>
      <c r="EQ106" s="46"/>
      <c r="ES106" s="84">
        <v>1</v>
      </c>
    </row>
    <row r="107" spans="1:149" ht="14.45" customHeight="1" x14ac:dyDescent="0.25">
      <c r="A107" s="64" t="s">
        <v>1890</v>
      </c>
      <c r="B107" s="156" t="str">
        <f>INDEX('Economy Names'!$A$2:$H$213,'Economy Names'!L96,'Economy Names'!$K$1)</f>
        <v>Japan Osaka</v>
      </c>
      <c r="C107" s="65">
        <v>8</v>
      </c>
      <c r="D107" s="66">
        <f>(IF(C107=-1,0,(IF(C107&gt;C$4,0,IF(C107&lt;C$3,1,((C$4-C107)/C$5))))))*100</f>
        <v>58.82352941176471</v>
      </c>
      <c r="E107" s="65">
        <v>10.5</v>
      </c>
      <c r="F107" s="66">
        <f>(IF(E107=-1,0,(IF(E107&gt;E$4,0,IF(E107&lt;E$3,1,((E$4-E107)/E$5))))))*100</f>
        <v>89.949748743718601</v>
      </c>
      <c r="G107" s="67">
        <v>7.4541921129885003</v>
      </c>
      <c r="H107" s="66">
        <f>(IF(G107=-1,0,(IF(G107&gt;G$4,0,IF(G107&lt;G$3,1,((G$4-G107)/G$5))))))*100</f>
        <v>96.272903943505753</v>
      </c>
      <c r="I107" s="65">
        <v>8</v>
      </c>
      <c r="J107" s="66">
        <f>(IF(I107=-1,0,(IF(I107&gt;I$4,0,IF(I107&lt;I$3,1,((I$4-I107)/I$5))))))*100</f>
        <v>58.82352941176471</v>
      </c>
      <c r="K107" s="65">
        <v>10.5</v>
      </c>
      <c r="L107" s="66">
        <f>(IF(K107=-1,0,(IF(K107&gt;K$4,0,IF(K107&lt;K$3,1,((K$4-K107)/K$5))))))*100</f>
        <v>89.949748743718601</v>
      </c>
      <c r="M107" s="67">
        <v>7.4541921129885003</v>
      </c>
      <c r="N107" s="68">
        <f>(IF(M107=-1,0,(IF(M107&gt;M$4,0,IF(M107&lt;M$3,1,((M$4-M107)/M$5))))))*100</f>
        <v>96.272903943505753</v>
      </c>
      <c r="O107" s="67">
        <v>2.2209883280000001E-5</v>
      </c>
      <c r="P107" s="66">
        <f>(IF(O107=-1,0,(IF(O107&gt;O$4,0,IF(O107&lt;O$3,1,((O$4-O107)/O$5))))))*100</f>
        <v>99.999994447529176</v>
      </c>
      <c r="Q107" s="68">
        <f>25%*P107+12.5%*D107+12.5%*F107+12.5%*H107+12.5%*J107+12.5%*L107+12.5%*N107</f>
        <v>86.261544136629567</v>
      </c>
      <c r="R107" s="78"/>
      <c r="S107" s="115">
        <f>+ROUND(Q107,1)</f>
        <v>86.3</v>
      </c>
      <c r="T107" s="69">
        <f>+VLOOKUP($F$233,$A$13:$DI$224,T$226,0)</f>
        <v>106</v>
      </c>
      <c r="U107" s="70">
        <v>12</v>
      </c>
      <c r="V107" s="66">
        <f>(IF(U107=-1,0,(IF(U107&gt;U$4,0,IF(U107&lt;U$3,1,((U$4-U107)/U$5))))))*100</f>
        <v>72</v>
      </c>
      <c r="W107" s="70">
        <v>109</v>
      </c>
      <c r="X107" s="66">
        <f>(IF(W107=-1,0,(IF(W107&gt;W$4,0,IF(W107&lt;W$3,1,((W$4-W107)/W$5))))))*100</f>
        <v>76.080691642651303</v>
      </c>
      <c r="Y107" s="71">
        <v>0.513603551853</v>
      </c>
      <c r="Z107" s="68">
        <f>(IF(Y107=-1,0,(IF(Y107&gt;Y$4,0,IF(Y107&lt;Y$3,1,((Y$4-Y107)/Y$5))))))*100</f>
        <v>97.43198224073501</v>
      </c>
      <c r="AA107" s="70">
        <v>13</v>
      </c>
      <c r="AB107" s="66">
        <f>IF(AA107="No Practice", 0, AA107/15*100)</f>
        <v>86.666666666666671</v>
      </c>
      <c r="AC107" s="68">
        <f>AVERAGE(V107,X107,Z107,AB107)</f>
        <v>83.044835137513246</v>
      </c>
      <c r="AD107" s="68"/>
      <c r="AE107" s="115">
        <f>+ROUND(AC107,1)</f>
        <v>83</v>
      </c>
      <c r="AF107" s="72">
        <f>+VLOOKUP($F$233,$A$13:$DI$224,AF$226,0)</f>
        <v>18</v>
      </c>
      <c r="AG107" s="70">
        <v>3</v>
      </c>
      <c r="AH107" s="66">
        <f>(IF(AG107=-1,0,(IF(AG107&gt;AG$4,0,IF(AG107&lt;AG$3,1,((AG$4-AG107)/AG$5))))))*100</f>
        <v>100</v>
      </c>
      <c r="AI107" s="70">
        <v>38</v>
      </c>
      <c r="AJ107" s="66">
        <f>(IF(AI107=-1,0,(IF(AI107&gt;AI$4,0,IF(AI107&lt;AI$3,1,((AI$4-AI107)/AI$5))))))*100</f>
        <v>91.304347826086953</v>
      </c>
      <c r="AK107" s="71">
        <v>0</v>
      </c>
      <c r="AL107" s="66">
        <f>(IF(AK107=-1,0,(IF(AK107&gt;AK$4,0,IF(AK107&lt;AK$3,1,((AK$4-AK107)/AK$5))))))*100</f>
        <v>100</v>
      </c>
      <c r="AM107" s="70">
        <v>8</v>
      </c>
      <c r="AN107" s="66">
        <f>+IF(AM107="No Practice",0,AM107/8)*100</f>
        <v>100</v>
      </c>
      <c r="AO107" s="74">
        <f>AVERAGE(AH107,AJ107,AL107,AN107)</f>
        <v>97.826086956521735</v>
      </c>
      <c r="AP107" s="68"/>
      <c r="AQ107" s="115">
        <f>+ROUND(AO107,1)</f>
        <v>97.8</v>
      </c>
      <c r="AR107" s="69">
        <f>+VLOOKUP($F$233,$A$13:$DI$224,AR$226,0)</f>
        <v>14</v>
      </c>
      <c r="AS107" s="75">
        <v>6</v>
      </c>
      <c r="AT107" s="66">
        <f>(IF(AS107=-1,0,(IF(AS107&gt;AS$4,0,IF(AS107&lt;AS$3,1,((AS$4-AS107)/AS$5))))))*100</f>
        <v>58.333333333333336</v>
      </c>
      <c r="AU107" s="75">
        <v>13</v>
      </c>
      <c r="AV107" s="66">
        <f>(IF(AU107=-1,0,(IF(AU107&gt;AU$4,0,IF(AU107&lt;AU$3,1,((AU$4-AU107)/AU$5))))))*100</f>
        <v>94.258373205741634</v>
      </c>
      <c r="AW107" s="75">
        <v>5.2776912824681697</v>
      </c>
      <c r="AX107" s="68">
        <f>(IF(AW107=-1,0,(IF(AW107&gt;AW$4,0,IF(AW107&lt;AW$3,1,((AW$4-AW107)/AW$5))))))*100</f>
        <v>64.815391450212218</v>
      </c>
      <c r="AY107" s="75">
        <v>25.5</v>
      </c>
      <c r="AZ107" s="66">
        <f>+IF(AY107="No Practice",0,AY107/30)*100</f>
        <v>85</v>
      </c>
      <c r="BA107" s="76">
        <f>AVERAGE(AT107,AV107,AX107,AZ107)</f>
        <v>75.601774497321799</v>
      </c>
      <c r="BB107" s="68"/>
      <c r="BC107" s="115">
        <f>+ROUND(BA107,1)</f>
        <v>75.599999999999994</v>
      </c>
      <c r="BD107" s="69">
        <f>+VLOOKUP($F$233,$A$13:$DI$224,BD$226,0)</f>
        <v>43</v>
      </c>
      <c r="BE107" s="73">
        <v>6</v>
      </c>
      <c r="BF107" s="73">
        <v>5</v>
      </c>
      <c r="BG107" s="77">
        <f>+SUM(BE107,BF107)</f>
        <v>11</v>
      </c>
      <c r="BH107" s="76">
        <f>(IF(BG107=-1,0,(IF(BG107&lt;BG$4,0,IF(BG107&gt;BG$3,1,((-BG$4+BG107)/BG$5))))))*100</f>
        <v>55.000000000000007</v>
      </c>
      <c r="BI107" s="119"/>
      <c r="BJ107" s="115">
        <f>ROUND(BH107,1)</f>
        <v>55</v>
      </c>
      <c r="BK107" s="69">
        <f>+VLOOKUP($F$233,$A$13:$DI$224,BK$226,0)</f>
        <v>94</v>
      </c>
      <c r="BL107" s="73">
        <v>7</v>
      </c>
      <c r="BM107" s="68">
        <f>(IF(BL107=-1,0,(IF(BL107&lt;BL$4,0,IF(BL107&gt;BL$3,1,((-BL$4+BL107)/BL$5))))))*100</f>
        <v>70</v>
      </c>
      <c r="BN107" s="73">
        <v>6</v>
      </c>
      <c r="BO107" s="68">
        <f>(IF(BN107=-1,0,(IF(BN107&lt;BN$4,0,IF(BN107&gt;BN$3,1,((-BN$4+BN107)/BN$5))))))*100</f>
        <v>60</v>
      </c>
      <c r="BP107" s="73">
        <v>8</v>
      </c>
      <c r="BQ107" s="68">
        <f>(IF(BP107=-1,0,(IF(BP107&lt;BP$4,0,IF(BP107&gt;BP$3,1,((-BP$4+BP107)/BP$5))))))*100</f>
        <v>80</v>
      </c>
      <c r="BR107" s="73">
        <v>4</v>
      </c>
      <c r="BS107" s="78">
        <f>(IF(BR107=-1,0,(IF(BR107&lt;BR$4,0,IF(BR107&gt;BR$3,1,((-BR$4+BR107)/BR$5))))))*100</f>
        <v>66.666666666666657</v>
      </c>
      <c r="BT107" s="73">
        <v>2</v>
      </c>
      <c r="BU107" s="68">
        <f>(IF(BT107=-1,0,(IF(BT107&lt;BT$4,0,IF(BT107&gt;BT$3,1,((-BT$4+BT107)/BT$5))))))*100</f>
        <v>28.571428571428569</v>
      </c>
      <c r="BV107" s="73">
        <v>5</v>
      </c>
      <c r="BW107" s="66">
        <f>(IF(BV107=-1,0,(IF(BV107&lt;BV$4,0,IF(BV107&gt;BV$3,1,((-BV$4+BV107)/BV$5))))))*100</f>
        <v>71.428571428571431</v>
      </c>
      <c r="BX107" s="77">
        <f>+SUM(BN107,BL107,BP107,BR107,BT107,BV107)</f>
        <v>32</v>
      </c>
      <c r="BY107" s="80">
        <f>(IF(BX107=-1,0,(IF(BX107&lt;BX$4,0,IF(BX107&gt;BX$3,1,((-BX$4+BX107)/BX$5))))))*100</f>
        <v>64</v>
      </c>
      <c r="BZ107" s="78"/>
      <c r="CA107" s="115">
        <f>+ROUND(BY107,1)</f>
        <v>64</v>
      </c>
      <c r="CB107" s="72">
        <f>+VLOOKUP($F$233,$A$13:$DI$224,CB$226,0)</f>
        <v>57</v>
      </c>
      <c r="CC107" s="73">
        <v>19</v>
      </c>
      <c r="CD107" s="68">
        <f>(IF(CC107=-1,0,(IF(CC107&gt;CC$4,0,IF(CC107&lt;CC$3,1,((CC$4-CC107)/CC$5))))))*100</f>
        <v>73.333333333333329</v>
      </c>
      <c r="CE107" s="73">
        <v>128.5</v>
      </c>
      <c r="CF107" s="66">
        <f>(IF(CE107=-1,0,(IF(CE107&gt;CE$4,0,IF(CE107&lt;CE$3,1,((CE$4-CE107)/CE$5))))))*100</f>
        <v>87.712519319938181</v>
      </c>
      <c r="CG107" s="73">
        <v>46.818044022573197</v>
      </c>
      <c r="CH107" s="66">
        <f>(IF(CG107=-1,0,(IF(CG107&gt;CG$4,0,IF(CG107&lt;CG$3,1,((CG$4-CG107)/CG$5)^$CH$3)))))*100</f>
        <v>70.165388610446129</v>
      </c>
      <c r="CI107" s="73">
        <v>1</v>
      </c>
      <c r="CJ107" s="78">
        <f>IF(CI107="NO VAT","No VAT",(IF(CI107="NO REFUND",0,(IF(CI107&gt;CI$5,0,IF(CI107&lt;CI$3,1,((CI$5-CI107)/CI$5))))))*100)</f>
        <v>98</v>
      </c>
      <c r="CK107" s="73">
        <v>10.785714285714301</v>
      </c>
      <c r="CL107" s="68">
        <f>IF(CK107="NO VAT","No VAT",(IF(CK107="NO REFUND",0,(IF(CK107&gt;CK$4,0,IF(CK107&lt;CK$3,1,((CK$4-CK107)/CK$5))))))*100)</f>
        <v>85.35576392719247</v>
      </c>
      <c r="CM107" s="73">
        <v>3</v>
      </c>
      <c r="CN107" s="68">
        <f>IF(CM107="NO CIT","No CIT",IF(CM107&gt;CM$4,0,IF(CM107&lt;CM$3,1,((CM$4-CM107)/CM$5)))*100)</f>
        <v>97.247706422018354</v>
      </c>
      <c r="CO107" s="73">
        <v>0</v>
      </c>
      <c r="CP107" s="66">
        <f>IF(CO107="NO CIT","No CIT",IF(CO107&gt;CO$4,0,IF(CO107&lt;CO$3,1,((CO$5-CO107)/CO$5)))*100)</f>
        <v>100</v>
      </c>
      <c r="CQ107" s="157">
        <f>IF(OR(ISNUMBER(CJ107),ISNUMBER(CL107),ISNUMBER(CN107),ISNUMBER(CP107)),AVERAGE(CJ107,CL107,CN107,CP107),"")</f>
        <v>95.150867587302713</v>
      </c>
      <c r="CR107" s="128">
        <f>AVERAGE(CD107,CF107,CH107,CQ107)</f>
        <v>81.590527212755092</v>
      </c>
      <c r="CS107" s="78"/>
      <c r="CT107" s="115">
        <f>ROUND(CR107,1)</f>
        <v>81.599999999999994</v>
      </c>
      <c r="CU107" s="69">
        <f>+VLOOKUP($F$233,$A$13:$EL$224,CU$226,0)</f>
        <v>51</v>
      </c>
      <c r="CV107" s="73">
        <v>26</v>
      </c>
      <c r="CW107" s="68">
        <f>(IF(CV107=-1,0,(IF(CV107&gt;CV$4,0,IF(CV107&lt;CV$3,1,((CV$4-CV107)/CV$5))))))*100</f>
        <v>84.276729559748432</v>
      </c>
      <c r="CX107" s="73">
        <v>1.21</v>
      </c>
      <c r="CY107" s="68">
        <f>(IF(CX107=-1,0,(IF(CX107&gt;CX$4,0,IF(CX107&lt;CX$3,1,((CX$4-CX107)/CX$5))))))*100</f>
        <v>99.875739644970409</v>
      </c>
      <c r="CZ107" s="73">
        <v>330.83333333333297</v>
      </c>
      <c r="DA107" s="68">
        <f>(IF(CZ107=-1,0,(IF(CZ107&gt;CZ$4,0,IF(CZ107&lt;CZ$3,1,((CZ$4-CZ107)/CZ$5))))))*100</f>
        <v>68.789308176100661</v>
      </c>
      <c r="DB107" s="73">
        <v>54</v>
      </c>
      <c r="DC107" s="68">
        <f>(IF(DB107=-1,0,(IF(DB107&gt;DB$4,0,IF(DB107&lt;DB$3,1,((DB$4-DB107)/DB$5))))))*100</f>
        <v>86.5</v>
      </c>
      <c r="DD107" s="73">
        <v>24</v>
      </c>
      <c r="DE107" s="68">
        <f>(IF(DD107=-1,0,(IF(DD107&gt;DD$4,0,IF(DD107&lt;DD$3,1,((DD$4-DD107)/DD$5))))))*100</f>
        <v>91.756272401433691</v>
      </c>
      <c r="DF107" s="73">
        <v>4</v>
      </c>
      <c r="DG107" s="68">
        <f>(IF(DF107=-1,0,(IF(DF107&gt;DF$4,0,IF(DF107&lt;DF$3,1,((DF$4-DF107)/DF$5))))))*100</f>
        <v>98.744769874476987</v>
      </c>
      <c r="DH107" s="73">
        <v>388.83333333333297</v>
      </c>
      <c r="DI107" s="68">
        <f>(IF(DH107=-1,0,(IF(DH107&gt;DH$4,0,IF(DH107&lt;DH$3,1,((DH$4-DH107)/DH$5))))))*100</f>
        <v>67.597222222222257</v>
      </c>
      <c r="DJ107" s="73">
        <v>107</v>
      </c>
      <c r="DK107" s="66">
        <f>(IF(DJ107=-1,0,(IF(DJ107&gt;DJ$4,0,IF(DJ107&lt;DJ$3,1,((DJ$4-DJ107)/DJ$5))))))*100</f>
        <v>84.714285714285722</v>
      </c>
      <c r="DL107" s="78">
        <f>AVERAGE(CW107,CY107,DA107,DC107,DE107,DG107,DI107,DK107)</f>
        <v>85.281790949154782</v>
      </c>
      <c r="DM107" s="78"/>
      <c r="DN107" s="115">
        <f>ROUND(DL107,1)</f>
        <v>85.3</v>
      </c>
      <c r="DO107" s="69">
        <f>+VLOOKUP($F$233,$A$13:$EL$224,DO$226,0)</f>
        <v>57</v>
      </c>
      <c r="DP107" s="67">
        <v>360</v>
      </c>
      <c r="DQ107" s="66">
        <f>(IF(DP107=-1,0,(IF(DP107&gt;DP$4,0,IF(DP107&lt;DP$3,1,((DP$4-DP107)/DP$5))))))*100</f>
        <v>80.327868852459019</v>
      </c>
      <c r="DR107" s="67">
        <v>23.4</v>
      </c>
      <c r="DS107" s="66">
        <f>(IF(DR107=-1,0,(IF(DR107&gt;DR$4,0,IF(DR107&lt;DR$3,1,((DR$4-DR107)/DR$5))))))*100</f>
        <v>73.790776152980868</v>
      </c>
      <c r="DT107" s="67">
        <v>7.5</v>
      </c>
      <c r="DU107" s="66">
        <f>DT107/18*100</f>
        <v>41.666666666666671</v>
      </c>
      <c r="DV107" s="78">
        <f>AVERAGE(DU107,DQ107,DS107)</f>
        <v>65.261770557368848</v>
      </c>
      <c r="DW107" s="78"/>
      <c r="DX107" s="115">
        <f>ROUND(DV107,1)</f>
        <v>65.3</v>
      </c>
      <c r="DY107" s="69">
        <f>+VLOOKUP($F$233,$A$13:$EL$224,DY$226,0)</f>
        <v>50</v>
      </c>
      <c r="DZ107" s="67">
        <v>92.787411333260295</v>
      </c>
      <c r="EA107" s="68">
        <f>(IF(DZ107=-1,0,(IF(DZ107&lt;DZ$4,0,IF(DZ107&gt;DZ$3,1,((-DZ$4+DZ107)/DZ$5))))))*100</f>
        <v>99.87880660200247</v>
      </c>
      <c r="EB107" s="67">
        <v>13</v>
      </c>
      <c r="EC107" s="66">
        <f>(IF(EB107=-1,0,(IF(EB107&lt;EB$4,0,IF(EB107&gt;EB$3,1,((-EB$4+EB107)/EB$5))))))*100</f>
        <v>81.25</v>
      </c>
      <c r="ED107" s="68">
        <f>AVERAGE(EA107,EC107)</f>
        <v>90.564403301001235</v>
      </c>
      <c r="EE107" s="78"/>
      <c r="EF107" s="115">
        <f>ROUND(ED107,1)</f>
        <v>90.6</v>
      </c>
      <c r="EG107" s="69">
        <f>+VLOOKUP($F$233,$A$13:$EL$224,EG$226,0)</f>
        <v>3</v>
      </c>
      <c r="EH107" s="81"/>
      <c r="EI107" s="92">
        <v>1</v>
      </c>
      <c r="EJ107" s="81"/>
      <c r="EK107" s="83">
        <f>+VLOOKUP($F$233,$A$13:$EL$224,EK$226,0)</f>
        <v>29</v>
      </c>
      <c r="EL107" s="134">
        <f>ROUND(EM107,1)</f>
        <v>78.400000000000006</v>
      </c>
      <c r="EM107" s="158">
        <f>AVERAGE(Q107,AC107,BA107,BH107,BY107,CR107,DL107,DV107,ED107,AO107)</f>
        <v>78.443273274826637</v>
      </c>
      <c r="EN107" s="139"/>
      <c r="EO107" s="84"/>
      <c r="EP107" s="85">
        <v>1</v>
      </c>
      <c r="EQ107" s="64" t="s">
        <v>1377</v>
      </c>
      <c r="ES107" s="93">
        <v>1</v>
      </c>
    </row>
    <row r="108" spans="1:149" ht="14.45" customHeight="1" x14ac:dyDescent="0.25">
      <c r="A108" s="64" t="s">
        <v>1889</v>
      </c>
      <c r="B108" s="156" t="str">
        <f>INDEX('Economy Names'!$A$2:$H$213,'Economy Names'!L97,'Economy Names'!$K$1)</f>
        <v>Japan Tokyo</v>
      </c>
      <c r="C108" s="65">
        <v>8</v>
      </c>
      <c r="D108" s="66">
        <f>(IF(C108=-1,0,(IF(C108&gt;C$4,0,IF(C108&lt;C$3,1,((C$4-C108)/C$5))))))*100</f>
        <v>58.82352941176471</v>
      </c>
      <c r="E108" s="65">
        <v>11.5</v>
      </c>
      <c r="F108" s="66">
        <f>(IF(E108=-1,0,(IF(E108&gt;E$4,0,IF(E108&lt;E$3,1,((E$4-E108)/E$5))))))*100</f>
        <v>88.94472361809045</v>
      </c>
      <c r="G108" s="67">
        <v>7.4541921129885003</v>
      </c>
      <c r="H108" s="66">
        <f>(IF(G108=-1,0,(IF(G108&gt;G$4,0,IF(G108&lt;G$3,1,((G$4-G108)/G$5))))))*100</f>
        <v>96.272903943505753</v>
      </c>
      <c r="I108" s="65">
        <v>8</v>
      </c>
      <c r="J108" s="66">
        <f>(IF(I108=-1,0,(IF(I108&gt;I$4,0,IF(I108&lt;I$3,1,((I$4-I108)/I$5))))))*100</f>
        <v>58.82352941176471</v>
      </c>
      <c r="K108" s="65">
        <v>11.5</v>
      </c>
      <c r="L108" s="66">
        <f>(IF(K108=-1,0,(IF(K108&gt;K$4,0,IF(K108&lt;K$3,1,((K$4-K108)/K$5))))))*100</f>
        <v>88.94472361809045</v>
      </c>
      <c r="M108" s="67">
        <v>7.4541921129885003</v>
      </c>
      <c r="N108" s="68">
        <f>(IF(M108=-1,0,(IF(M108&gt;M$4,0,IF(M108&lt;M$3,1,((M$4-M108)/M$5))))))*100</f>
        <v>96.272903943505753</v>
      </c>
      <c r="O108" s="67">
        <v>2.2209883280000001E-5</v>
      </c>
      <c r="P108" s="66">
        <f>(IF(O108=-1,0,(IF(O108&gt;O$4,0,IF(O108&lt;O$3,1,((O$4-O108)/O$5))))))*100</f>
        <v>99.999994447529176</v>
      </c>
      <c r="Q108" s="68">
        <f>25%*P108+12.5%*D108+12.5%*F108+12.5%*H108+12.5%*J108+12.5%*L108+12.5%*N108</f>
        <v>86.010287855222515</v>
      </c>
      <c r="R108" s="78"/>
      <c r="S108" s="115">
        <f>+ROUND(Q108,1)</f>
        <v>86</v>
      </c>
      <c r="T108" s="69">
        <f>+VLOOKUP($F$233,$A$13:$DI$224,T$226,0)</f>
        <v>106</v>
      </c>
      <c r="U108" s="70">
        <v>12</v>
      </c>
      <c r="V108" s="66">
        <f>(IF(U108=-1,0,(IF(U108&gt;U$4,0,IF(U108&lt;U$3,1,((U$4-U108)/U$5))))))*100</f>
        <v>72</v>
      </c>
      <c r="W108" s="70">
        <v>108</v>
      </c>
      <c r="X108" s="66">
        <f>(IF(W108=-1,0,(IF(W108&gt;W$4,0,IF(W108&lt;W$3,1,((W$4-W108)/W$5))))))*100</f>
        <v>76.368876080691635</v>
      </c>
      <c r="Y108" s="71">
        <v>0.513603551853</v>
      </c>
      <c r="Z108" s="68">
        <f>(IF(Y108=-1,0,(IF(Y108&gt;Y$4,0,IF(Y108&lt;Y$3,1,((Y$4-Y108)/Y$5))))))*100</f>
        <v>97.43198224073501</v>
      </c>
      <c r="AA108" s="70">
        <v>13</v>
      </c>
      <c r="AB108" s="66">
        <f>IF(AA108="No Practice", 0, AA108/15*100)</f>
        <v>86.666666666666671</v>
      </c>
      <c r="AC108" s="68">
        <f>AVERAGE(V108,X108,Z108,AB108)</f>
        <v>83.116881247023329</v>
      </c>
      <c r="AD108" s="68"/>
      <c r="AE108" s="115">
        <f>+ROUND(AC108,1)</f>
        <v>83.1</v>
      </c>
      <c r="AF108" s="72">
        <f>+VLOOKUP($F$233,$A$13:$DI$224,AF$226,0)</f>
        <v>18</v>
      </c>
      <c r="AG108" s="70">
        <v>2</v>
      </c>
      <c r="AH108" s="66">
        <f>(IF(AG108=-1,0,(IF(AG108&gt;AG$4,0,IF(AG108&lt;AG$3,1,((AG$4-AG108)/AG$5))))))*100</f>
        <v>100</v>
      </c>
      <c r="AI108" s="70">
        <v>104</v>
      </c>
      <c r="AJ108" s="66">
        <f>(IF(AI108=-1,0,(IF(AI108&gt;AI$4,0,IF(AI108&lt;AI$3,1,((AI$4-AI108)/AI$5))))))*100</f>
        <v>62.608695652173921</v>
      </c>
      <c r="AK108" s="71">
        <v>0</v>
      </c>
      <c r="AL108" s="66">
        <f>(IF(AK108=-1,0,(IF(AK108&gt;AK$4,0,IF(AK108&lt;AK$3,1,((AK$4-AK108)/AK$5))))))*100</f>
        <v>100</v>
      </c>
      <c r="AM108" s="70">
        <v>8</v>
      </c>
      <c r="AN108" s="66">
        <f>+IF(AM108="No Practice",0,AM108/8)*100</f>
        <v>100</v>
      </c>
      <c r="AO108" s="74">
        <f>AVERAGE(AH108,AJ108,AL108,AN108)</f>
        <v>90.652173913043484</v>
      </c>
      <c r="AP108" s="68"/>
      <c r="AQ108" s="115">
        <f>+ROUND(AO108,1)</f>
        <v>90.7</v>
      </c>
      <c r="AR108" s="69">
        <f>+VLOOKUP($F$233,$A$13:$DI$224,AR$226,0)</f>
        <v>14</v>
      </c>
      <c r="AS108" s="75">
        <v>6</v>
      </c>
      <c r="AT108" s="66">
        <f>(IF(AS108=-1,0,(IF(AS108&gt;AS$4,0,IF(AS108&lt;AS$3,1,((AS$4-AS108)/AS$5))))))*100</f>
        <v>58.333333333333336</v>
      </c>
      <c r="AU108" s="75">
        <v>13</v>
      </c>
      <c r="AV108" s="66">
        <f>(IF(AU108=-1,0,(IF(AU108&gt;AU$4,0,IF(AU108&lt;AU$3,1,((AU$4-AU108)/AU$5))))))*100</f>
        <v>94.258373205741634</v>
      </c>
      <c r="AW108" s="75">
        <v>5.2776468627016202</v>
      </c>
      <c r="AX108" s="68">
        <f>(IF(AW108=-1,0,(IF(AW108&gt;AW$4,0,IF(AW108&lt;AW$3,1,((AW$4-AW108)/AW$5))))))*100</f>
        <v>64.815687581989195</v>
      </c>
      <c r="AY108" s="75">
        <v>25.5</v>
      </c>
      <c r="AZ108" s="66">
        <f>+IF(AY108="No Practice",0,AY108/30)*100</f>
        <v>85</v>
      </c>
      <c r="BA108" s="76">
        <f>AVERAGE(AT108,AV108,AX108,AZ108)</f>
        <v>75.601848530266039</v>
      </c>
      <c r="BB108" s="68"/>
      <c r="BC108" s="115">
        <f>+ROUND(BA108,1)</f>
        <v>75.599999999999994</v>
      </c>
      <c r="BD108" s="69">
        <f>+VLOOKUP($F$233,$A$13:$DI$224,BD$226,0)</f>
        <v>43</v>
      </c>
      <c r="BE108" s="73">
        <v>6</v>
      </c>
      <c r="BF108" s="73">
        <v>5</v>
      </c>
      <c r="BG108" s="77">
        <f>+SUM(BE108,BF108)</f>
        <v>11</v>
      </c>
      <c r="BH108" s="76">
        <f>(IF(BG108=-1,0,(IF(BG108&lt;BG$4,0,IF(BG108&gt;BG$3,1,((-BG$4+BG108)/BG$5))))))*100</f>
        <v>55.000000000000007</v>
      </c>
      <c r="BI108" s="119"/>
      <c r="BJ108" s="115">
        <f>ROUND(BH108,1)</f>
        <v>55</v>
      </c>
      <c r="BK108" s="69">
        <f>+VLOOKUP($F$233,$A$13:$DI$224,BK$226,0)</f>
        <v>94</v>
      </c>
      <c r="BL108" s="73">
        <v>7</v>
      </c>
      <c r="BM108" s="68">
        <f>(IF(BL108=-1,0,(IF(BL108&lt;BL$4,0,IF(BL108&gt;BL$3,1,((-BL$4+BL108)/BL$5))))))*100</f>
        <v>70</v>
      </c>
      <c r="BN108" s="73">
        <v>6</v>
      </c>
      <c r="BO108" s="68">
        <f>(IF(BN108=-1,0,(IF(BN108&lt;BN$4,0,IF(BN108&gt;BN$3,1,((-BN$4+BN108)/BN$5))))))*100</f>
        <v>60</v>
      </c>
      <c r="BP108" s="73">
        <v>8</v>
      </c>
      <c r="BQ108" s="68">
        <f>(IF(BP108=-1,0,(IF(BP108&lt;BP$4,0,IF(BP108&gt;BP$3,1,((-BP$4+BP108)/BP$5))))))*100</f>
        <v>80</v>
      </c>
      <c r="BR108" s="73">
        <v>4</v>
      </c>
      <c r="BS108" s="78">
        <f>(IF(BR108=-1,0,(IF(BR108&lt;BR$4,0,IF(BR108&gt;BR$3,1,((-BR$4+BR108)/BR$5))))))*100</f>
        <v>66.666666666666657</v>
      </c>
      <c r="BT108" s="73">
        <v>2</v>
      </c>
      <c r="BU108" s="68">
        <f>(IF(BT108=-1,0,(IF(BT108&lt;BT$4,0,IF(BT108&gt;BT$3,1,((-BT$4+BT108)/BT$5))))))*100</f>
        <v>28.571428571428569</v>
      </c>
      <c r="BV108" s="73">
        <v>5</v>
      </c>
      <c r="BW108" s="66">
        <f>(IF(BV108=-1,0,(IF(BV108&lt;BV$4,0,IF(BV108&gt;BV$3,1,((-BV$4+BV108)/BV$5))))))*100</f>
        <v>71.428571428571431</v>
      </c>
      <c r="BX108" s="77">
        <f>+SUM(BN108,BL108,BP108,BR108,BT108,BV108)</f>
        <v>32</v>
      </c>
      <c r="BY108" s="80">
        <f>(IF(BX108=-1,0,(IF(BX108&lt;BX$4,0,IF(BX108&gt;BX$3,1,((-BX$4+BX108)/BX$5))))))*100</f>
        <v>64</v>
      </c>
      <c r="BZ108" s="78"/>
      <c r="CA108" s="115">
        <f>+ROUND(BY108,1)</f>
        <v>64</v>
      </c>
      <c r="CB108" s="72">
        <f>+VLOOKUP($F$233,$A$13:$DI$224,CB$226,0)</f>
        <v>57</v>
      </c>
      <c r="CC108" s="73">
        <v>19</v>
      </c>
      <c r="CD108" s="68">
        <f>(IF(CC108=-1,0,(IF(CC108&gt;CC$4,0,IF(CC108&lt;CC$3,1,((CC$4-CC108)/CC$5))))))*100</f>
        <v>73.333333333333329</v>
      </c>
      <c r="CE108" s="73">
        <v>128.5</v>
      </c>
      <c r="CF108" s="66">
        <f>(IF(CE108=-1,0,(IF(CE108&gt;CE$4,0,IF(CE108&lt;CE$3,1,((CE$4-CE108)/CE$5))))))*100</f>
        <v>87.712519319938181</v>
      </c>
      <c r="CG108" s="73">
        <v>46.676687270876897</v>
      </c>
      <c r="CH108" s="66">
        <f>(IF(CG108=-1,0,(IF(CG108&gt;CG$4,0,IF(CG108&lt;CG$3,1,((CG$4-CG108)/CG$5)^$CH$3)))))*100</f>
        <v>70.37870899472594</v>
      </c>
      <c r="CI108" s="73">
        <v>1</v>
      </c>
      <c r="CJ108" s="78">
        <f>IF(CI108="NO VAT","No VAT",(IF(CI108="NO REFUND",0,(IF(CI108&gt;CI$5,0,IF(CI108&lt;CI$3,1,((CI$5-CI108)/CI$5))))))*100)</f>
        <v>98</v>
      </c>
      <c r="CK108" s="73">
        <v>10.785714285714301</v>
      </c>
      <c r="CL108" s="68">
        <f>IF(CK108="NO VAT","No VAT",(IF(CK108="NO REFUND",0,(IF(CK108&gt;CK$4,0,IF(CK108&lt;CK$3,1,((CK$4-CK108)/CK$5))))))*100)</f>
        <v>85.35576392719247</v>
      </c>
      <c r="CM108" s="73">
        <v>3</v>
      </c>
      <c r="CN108" s="68">
        <f>IF(CM108="NO CIT","No CIT",IF(CM108&gt;CM$4,0,IF(CM108&lt;CM$3,1,((CM$4-CM108)/CM$5)))*100)</f>
        <v>97.247706422018354</v>
      </c>
      <c r="CO108" s="73">
        <v>0</v>
      </c>
      <c r="CP108" s="66">
        <f>IF(CO108="NO CIT","No CIT",IF(CO108&gt;CO$4,0,IF(CO108&lt;CO$3,1,((CO$5-CO108)/CO$5)))*100)</f>
        <v>100</v>
      </c>
      <c r="CQ108" s="157">
        <f>IF(OR(ISNUMBER(CJ108),ISNUMBER(CL108),ISNUMBER(CN108),ISNUMBER(CP108)),AVERAGE(CJ108,CL108,CN108,CP108),"")</f>
        <v>95.150867587302713</v>
      </c>
      <c r="CR108" s="128">
        <f>AVERAGE(CD108,CF108,CH108,CQ108)</f>
        <v>81.643857308825034</v>
      </c>
      <c r="CS108" s="78"/>
      <c r="CT108" s="115">
        <f>ROUND(CR108,1)</f>
        <v>81.599999999999994</v>
      </c>
      <c r="CU108" s="69">
        <f>+VLOOKUP($F$233,$A$13:$EL$224,CU$226,0)</f>
        <v>51</v>
      </c>
      <c r="CV108" s="73">
        <v>27</v>
      </c>
      <c r="CW108" s="68">
        <f>(IF(CV108=-1,0,(IF(CV108&gt;CV$4,0,IF(CV108&lt;CV$3,1,((CV$4-CV108)/CV$5))))))*100</f>
        <v>83.647798742138363</v>
      </c>
      <c r="CX108" s="73">
        <v>3</v>
      </c>
      <c r="CY108" s="68">
        <f>(IF(CX108=-1,0,(IF(CX108&gt;CX$4,0,IF(CX108&lt;CX$3,1,((CX$4-CX108)/CX$5))))))*100</f>
        <v>98.816568047337284</v>
      </c>
      <c r="CZ108" s="73">
        <v>241</v>
      </c>
      <c r="DA108" s="68">
        <f>(IF(CZ108=-1,0,(IF(CZ108&gt;CZ$4,0,IF(CZ108&lt;CZ$3,1,((CZ$4-CZ108)/CZ$5))))))*100</f>
        <v>77.264150943396231</v>
      </c>
      <c r="DB108" s="73">
        <v>54</v>
      </c>
      <c r="DC108" s="68">
        <f>(IF(DB108=-1,0,(IF(DB108&gt;DB$4,0,IF(DB108&lt;DB$3,1,((DB$4-DB108)/DB$5))))))*100</f>
        <v>86.5</v>
      </c>
      <c r="DD108" s="73">
        <v>48</v>
      </c>
      <c r="DE108" s="68">
        <f>(IF(DD108=-1,0,(IF(DD108&gt;DD$4,0,IF(DD108&lt;DD$3,1,((DD$4-DD108)/DD$5))))))*100</f>
        <v>83.154121863799276</v>
      </c>
      <c r="DF108" s="73">
        <v>3</v>
      </c>
      <c r="DG108" s="68">
        <f>(IF(DF108=-1,0,(IF(DF108&gt;DF$4,0,IF(DF108&lt;DF$3,1,((DF$4-DF108)/DF$5))))))*100</f>
        <v>99.163179916317986</v>
      </c>
      <c r="DH108" s="73">
        <v>275</v>
      </c>
      <c r="DI108" s="68">
        <f>(IF(DH108=-1,0,(IF(DH108&gt;DH$4,0,IF(DH108&lt;DH$3,1,((DH$4-DH108)/DH$5))))))*100</f>
        <v>77.083333333333343</v>
      </c>
      <c r="DJ108" s="73">
        <v>107</v>
      </c>
      <c r="DK108" s="66">
        <f>(IF(DJ108=-1,0,(IF(DJ108&gt;DJ$4,0,IF(DJ108&lt;DJ$3,1,((DJ$4-DJ108)/DJ$5))))))*100</f>
        <v>84.714285714285722</v>
      </c>
      <c r="DL108" s="78">
        <f>AVERAGE(CW108,CY108,DA108,DC108,DE108,DG108,DI108,DK108)</f>
        <v>86.29292982007604</v>
      </c>
      <c r="DM108" s="78"/>
      <c r="DN108" s="115">
        <f>ROUND(DL108,1)</f>
        <v>86.3</v>
      </c>
      <c r="DO108" s="69">
        <f>+VLOOKUP($F$233,$A$13:$EL$224,DO$226,0)</f>
        <v>57</v>
      </c>
      <c r="DP108" s="67">
        <v>360</v>
      </c>
      <c r="DQ108" s="66">
        <f>(IF(DP108=-1,0,(IF(DP108&gt;DP$4,0,IF(DP108&lt;DP$3,1,((DP$4-DP108)/DP$5))))))*100</f>
        <v>80.327868852459019</v>
      </c>
      <c r="DR108" s="67">
        <v>23.4</v>
      </c>
      <c r="DS108" s="66">
        <f>(IF(DR108=-1,0,(IF(DR108&gt;DR$4,0,IF(DR108&lt;DR$3,1,((DR$4-DR108)/DR$5))))))*100</f>
        <v>73.790776152980868</v>
      </c>
      <c r="DT108" s="67">
        <v>7.5</v>
      </c>
      <c r="DU108" s="66">
        <f>DT108/18*100</f>
        <v>41.666666666666671</v>
      </c>
      <c r="DV108" s="78">
        <f>AVERAGE(DU108,DQ108,DS108)</f>
        <v>65.261770557368848</v>
      </c>
      <c r="DW108" s="78"/>
      <c r="DX108" s="115">
        <f>ROUND(DV108,1)</f>
        <v>65.3</v>
      </c>
      <c r="DY108" s="69">
        <f>+VLOOKUP($F$233,$A$13:$EL$224,DY$226,0)</f>
        <v>50</v>
      </c>
      <c r="DZ108" s="67">
        <v>91.795916287847007</v>
      </c>
      <c r="EA108" s="68">
        <f>(IF(DZ108=-1,0,(IF(DZ108&lt;DZ$4,0,IF(DZ108&gt;DZ$3,1,((-DZ$4+DZ108)/DZ$5))))))*100</f>
        <v>98.811535293699677</v>
      </c>
      <c r="EB108" s="67">
        <v>13</v>
      </c>
      <c r="EC108" s="66">
        <f>(IF(EB108=-1,0,(IF(EB108&lt;EB$4,0,IF(EB108&gt;EB$3,1,((-EB$4+EB108)/EB$5))))))*100</f>
        <v>81.25</v>
      </c>
      <c r="ED108" s="68">
        <f>AVERAGE(EA108,EC108)</f>
        <v>90.030767646849839</v>
      </c>
      <c r="EE108" s="78"/>
      <c r="EF108" s="115">
        <f>ROUND(ED108,1)</f>
        <v>90</v>
      </c>
      <c r="EG108" s="69">
        <f>+VLOOKUP($F$233,$A$13:$EL$224,EG$226,0)</f>
        <v>3</v>
      </c>
      <c r="EH108" s="81"/>
      <c r="EI108" s="92">
        <v>1</v>
      </c>
      <c r="EJ108" s="81"/>
      <c r="EK108" s="83">
        <f>+VLOOKUP($F$233,$A$13:$EL$224,EK$226,0)</f>
        <v>29</v>
      </c>
      <c r="EL108" s="134">
        <f>ROUND(EM108,1)</f>
        <v>77.8</v>
      </c>
      <c r="EM108" s="158">
        <f>AVERAGE(Q108,AC108,BA108,BH108,BY108,CR108,DL108,DV108,ED108,AO108)</f>
        <v>77.761051687867536</v>
      </c>
      <c r="EN108" s="139"/>
      <c r="EO108" s="84"/>
      <c r="EP108" s="85">
        <v>1</v>
      </c>
      <c r="EQ108" s="64" t="s">
        <v>1378</v>
      </c>
      <c r="ES108" s="93">
        <v>1</v>
      </c>
    </row>
    <row r="109" spans="1:149" ht="14.45" customHeight="1" x14ac:dyDescent="0.25">
      <c r="A109" s="64" t="s">
        <v>109</v>
      </c>
      <c r="B109" s="156" t="str">
        <f>INDEX('Economy Names'!$A$2:$H$213,'Economy Names'!L98,'Economy Names'!$K$1)</f>
        <v>Jordan</v>
      </c>
      <c r="C109" s="65">
        <v>7</v>
      </c>
      <c r="D109" s="66">
        <f>(IF(C109=-1,0,(IF(C109&gt;C$4,0,IF(C109&lt;C$3,1,((C$4-C109)/C$5))))))*100</f>
        <v>64.705882352941174</v>
      </c>
      <c r="E109" s="65">
        <v>12</v>
      </c>
      <c r="F109" s="66">
        <f>(IF(E109=-1,0,(IF(E109&gt;E$4,0,IF(E109&lt;E$3,1,((E$4-E109)/E$5))))))*100</f>
        <v>88.442211055276388</v>
      </c>
      <c r="G109" s="67">
        <v>23.341497716869998</v>
      </c>
      <c r="H109" s="66">
        <f>(IF(G109=-1,0,(IF(G109&gt;G$4,0,IF(G109&lt;G$3,1,((G$4-G109)/G$5))))))*100</f>
        <v>88.329251141564995</v>
      </c>
      <c r="I109" s="65">
        <v>8</v>
      </c>
      <c r="J109" s="66">
        <f>(IF(I109=-1,0,(IF(I109&gt;I$4,0,IF(I109&lt;I$3,1,((I$4-I109)/I$5))))))*100</f>
        <v>58.82352941176471</v>
      </c>
      <c r="K109" s="65">
        <v>13</v>
      </c>
      <c r="L109" s="66">
        <f>(IF(K109=-1,0,(IF(K109&gt;K$4,0,IF(K109&lt;K$3,1,((K$4-K109)/K$5))))))*100</f>
        <v>87.437185929648237</v>
      </c>
      <c r="M109" s="67">
        <v>23.341497716869998</v>
      </c>
      <c r="N109" s="68">
        <f>(IF(M109=-1,0,(IF(M109&gt;M$4,0,IF(M109&lt;M$3,1,((M$4-M109)/M$5))))))*100</f>
        <v>88.329251141564995</v>
      </c>
      <c r="O109" s="67">
        <v>8.3366793921599999E-2</v>
      </c>
      <c r="P109" s="66">
        <f>(IF(O109=-1,0,(IF(O109&gt;O$4,0,IF(O109&lt;O$3,1,((O$4-O109)/O$5))))))*100</f>
        <v>99.979158301519604</v>
      </c>
      <c r="Q109" s="68">
        <f>25%*P109+12.5%*D109+12.5%*F109+12.5%*H109+12.5%*J109+12.5%*L109+12.5%*N109</f>
        <v>84.503203454474971</v>
      </c>
      <c r="R109" s="78">
        <f>+Q109</f>
        <v>84.503203454474971</v>
      </c>
      <c r="S109" s="115">
        <f>+ROUND(Q109,1)</f>
        <v>84.5</v>
      </c>
      <c r="T109" s="69">
        <f>RANK(R109,R$13:R$224)</f>
        <v>120</v>
      </c>
      <c r="U109" s="70">
        <v>20</v>
      </c>
      <c r="V109" s="66">
        <f>(IF(U109=-1,0,(IF(U109&gt;U$4,0,IF(U109&lt;U$3,1,((U$4-U109)/U$5))))))*100</f>
        <v>40</v>
      </c>
      <c r="W109" s="70">
        <v>66</v>
      </c>
      <c r="X109" s="66">
        <f>(IF(W109=-1,0,(IF(W109&gt;W$4,0,IF(W109&lt;W$3,1,((W$4-W109)/W$5))))))*100</f>
        <v>88.472622478386171</v>
      </c>
      <c r="Y109" s="71">
        <v>12.0979680451648</v>
      </c>
      <c r="Z109" s="68">
        <f>(IF(Y109=-1,0,(IF(Y109&gt;Y$4,0,IF(Y109&lt;Y$3,1,((Y$4-Y109)/Y$5))))))*100</f>
        <v>39.510159774176003</v>
      </c>
      <c r="AA109" s="70">
        <v>11</v>
      </c>
      <c r="AB109" s="66">
        <f>IF(AA109="No Practice", 0, AA109/15*100)</f>
        <v>73.333333333333329</v>
      </c>
      <c r="AC109" s="68">
        <f>AVERAGE(V109,X109,Z109,AB109)</f>
        <v>60.329028896473872</v>
      </c>
      <c r="AD109" s="68">
        <f>+AC109</f>
        <v>60.329028896473872</v>
      </c>
      <c r="AE109" s="115">
        <f>+ROUND(AC109,1)</f>
        <v>60.3</v>
      </c>
      <c r="AF109" s="72">
        <f>RANK(AD109,AD$13:AD$224)</f>
        <v>138</v>
      </c>
      <c r="AG109" s="70">
        <v>5</v>
      </c>
      <c r="AH109" s="66">
        <f>(IF(AG109=-1,0,(IF(AG109&gt;AG$4,0,IF(AG109&lt;AG$3,1,((AG$4-AG109)/AG$5))))))*100</f>
        <v>66.666666666666657</v>
      </c>
      <c r="AI109" s="70">
        <v>55</v>
      </c>
      <c r="AJ109" s="66">
        <f>(IF(AI109=-1,0,(IF(AI109&gt;AI$4,0,IF(AI109&lt;AI$3,1,((AI$4-AI109)/AI$5))))))*100</f>
        <v>83.913043478260875</v>
      </c>
      <c r="AK109" s="71">
        <v>285.334591082104</v>
      </c>
      <c r="AL109" s="66">
        <f>(IF(AK109=-1,0,(IF(AK109&gt;AK$4,0,IF(AK109&lt;AK$3,1,((AK$4-AK109)/AK$5))))))*100</f>
        <v>96.477350727381435</v>
      </c>
      <c r="AM109" s="70">
        <v>6</v>
      </c>
      <c r="AN109" s="66">
        <f>+IF(AM109="No Practice",0,AM109/8)*100</f>
        <v>75</v>
      </c>
      <c r="AO109" s="74">
        <f>AVERAGE(AH109,AJ109,AL109,AN109)</f>
        <v>80.514265218077242</v>
      </c>
      <c r="AP109" s="68">
        <f>+AO109</f>
        <v>80.514265218077242</v>
      </c>
      <c r="AQ109" s="115">
        <f>+ROUND(AO109,1)</f>
        <v>80.5</v>
      </c>
      <c r="AR109" s="69">
        <f>RANK(AP109,AP$13:AP$224)</f>
        <v>69</v>
      </c>
      <c r="AS109" s="75">
        <v>6</v>
      </c>
      <c r="AT109" s="66">
        <f>(IF(AS109=-1,0,(IF(AS109&gt;AS$4,0,IF(AS109&lt;AS$3,1,((AS$4-AS109)/AS$5))))))*100</f>
        <v>58.333333333333336</v>
      </c>
      <c r="AU109" s="75">
        <v>17</v>
      </c>
      <c r="AV109" s="66">
        <f>(IF(AU109=-1,0,(IF(AU109&gt;AU$4,0,IF(AU109&lt;AU$3,1,((AU$4-AU109)/AU$5))))))*100</f>
        <v>92.344497607655512</v>
      </c>
      <c r="AW109" s="75">
        <v>9.0100040152705905</v>
      </c>
      <c r="AX109" s="68">
        <f>(IF(AW109=-1,0,(IF(AW109&gt;AW$4,0,IF(AW109&lt;AW$3,1,((AW$4-AW109)/AW$5))))))*100</f>
        <v>39.933306564862733</v>
      </c>
      <c r="AY109" s="75">
        <v>22.5</v>
      </c>
      <c r="AZ109" s="66">
        <f>+IF(AY109="No Practice",0,AY109/30)*100</f>
        <v>75</v>
      </c>
      <c r="BA109" s="76">
        <f>AVERAGE(AT109,AV109,AX109,AZ109)</f>
        <v>66.402784376462904</v>
      </c>
      <c r="BB109" s="68">
        <f>+BA109</f>
        <v>66.402784376462904</v>
      </c>
      <c r="BC109" s="115">
        <f>+ROUND(BA109,1)</f>
        <v>66.400000000000006</v>
      </c>
      <c r="BD109" s="69">
        <f>RANK(BB109,BB$13:BB$224)</f>
        <v>78</v>
      </c>
      <c r="BE109" s="73">
        <v>8</v>
      </c>
      <c r="BF109" s="73">
        <v>11</v>
      </c>
      <c r="BG109" s="77">
        <f>+SUM(BE109,BF109)</f>
        <v>19</v>
      </c>
      <c r="BH109" s="76">
        <f>(IF(BG109=-1,0,(IF(BG109&lt;BG$4,0,IF(BG109&gt;BG$3,1,((-BG$4+BG109)/BG$5))))))*100</f>
        <v>95</v>
      </c>
      <c r="BI109" s="119">
        <f>+BH109</f>
        <v>95</v>
      </c>
      <c r="BJ109" s="115">
        <f>ROUND(BH109,1)</f>
        <v>95</v>
      </c>
      <c r="BK109" s="69">
        <f>RANK(BI109,BI$13:BI$224)</f>
        <v>4</v>
      </c>
      <c r="BL109" s="73">
        <v>4</v>
      </c>
      <c r="BM109" s="68">
        <f>(IF(BL109=-1,0,(IF(BL109&lt;BL$4,0,IF(BL109&gt;BL$3,1,((-BL$4+BL109)/BL$5))))))*100</f>
        <v>40</v>
      </c>
      <c r="BN109" s="73">
        <v>4</v>
      </c>
      <c r="BO109" s="68">
        <f>(IF(BN109=-1,0,(IF(BN109&lt;BN$4,0,IF(BN109&gt;BN$3,1,((-BN$4+BN109)/BN$5))))))*100</f>
        <v>40</v>
      </c>
      <c r="BP109" s="73">
        <v>3</v>
      </c>
      <c r="BQ109" s="68">
        <f>(IF(BP109=-1,0,(IF(BP109&lt;BP$4,0,IF(BP109&gt;BP$3,1,((-BP$4+BP109)/BP$5))))))*100</f>
        <v>30</v>
      </c>
      <c r="BR109" s="73">
        <v>2</v>
      </c>
      <c r="BS109" s="78">
        <f>(IF(BR109=-1,0,(IF(BR109&lt;BR$4,0,IF(BR109&gt;BR$3,1,((-BR$4+BR109)/BR$5))))))*100</f>
        <v>33.333333333333329</v>
      </c>
      <c r="BT109" s="73">
        <v>6</v>
      </c>
      <c r="BU109" s="68">
        <f>(IF(BT109=-1,0,(IF(BT109&lt;BT$4,0,IF(BT109&gt;BT$3,1,((-BT$4+BT109)/BT$5))))))*100</f>
        <v>85.714285714285708</v>
      </c>
      <c r="BV109" s="73">
        <v>6</v>
      </c>
      <c r="BW109" s="66">
        <f>(IF(BV109=-1,0,(IF(BV109&lt;BV$4,0,IF(BV109&gt;BV$3,1,((-BV$4+BV109)/BV$5))))))*100</f>
        <v>85.714285714285708</v>
      </c>
      <c r="BX109" s="77">
        <f>+SUM(BN109,BL109,BP109,BR109,BT109,BV109)</f>
        <v>25</v>
      </c>
      <c r="BY109" s="80">
        <f>(IF(BX109=-1,0,(IF(BX109&lt;BX$4,0,IF(BX109&gt;BX$3,1,((-BX$4+BX109)/BX$5))))))*100</f>
        <v>50</v>
      </c>
      <c r="BZ109" s="78">
        <f>+BY109</f>
        <v>50</v>
      </c>
      <c r="CA109" s="115">
        <f>+ROUND(BY109,1)</f>
        <v>50</v>
      </c>
      <c r="CB109" s="72">
        <f>RANK(BZ109,BZ$13:BZ$224)</f>
        <v>105</v>
      </c>
      <c r="CC109" s="73">
        <v>9</v>
      </c>
      <c r="CD109" s="68">
        <f>(IF(CC109=-1,0,(IF(CC109&gt;CC$4,0,IF(CC109&lt;CC$3,1,((CC$4-CC109)/CC$5))))))*100</f>
        <v>90</v>
      </c>
      <c r="CE109" s="73">
        <v>96.5</v>
      </c>
      <c r="CF109" s="66">
        <f>(IF(CE109=-1,0,(IF(CE109&gt;CE$4,0,IF(CE109&lt;CE$3,1,((CE$4-CE109)/CE$5))))))*100</f>
        <v>92.658423493044822</v>
      </c>
      <c r="CG109" s="73">
        <v>28.5596894872223</v>
      </c>
      <c r="CH109" s="66">
        <f>(IF(CG109=-1,0,(IF(CG109&gt;CG$4,0,IF(CG109&lt;CG$3,1,((CG$4-CG109)/CG$5)^$CH$3)))))*100</f>
        <v>96.586776529674694</v>
      </c>
      <c r="CI109" s="73">
        <v>22</v>
      </c>
      <c r="CJ109" s="78">
        <f>IF(CI109="NO VAT","No VAT",(IF(CI109="NO REFUND",0,(IF(CI109&gt;CI$5,0,IF(CI109&lt;CI$3,1,((CI$5-CI109)/CI$5))))))*100)</f>
        <v>56.000000000000007</v>
      </c>
      <c r="CK109" s="73">
        <v>52.904761904761898</v>
      </c>
      <c r="CL109" s="68">
        <f>IF(CK109="NO VAT","No VAT",(IF(CK109="NO REFUND",0,(IF(CK109&gt;CK$4,0,IF(CK109&lt;CK$3,1,((CK$4-CK109)/CK$5))))))*100)</f>
        <v>4.044861187718344</v>
      </c>
      <c r="CM109" s="73">
        <v>11</v>
      </c>
      <c r="CN109" s="68">
        <f>IF(CM109="NO CIT","No CIT",IF(CM109&gt;CM$4,0,IF(CM109&lt;CM$3,1,((CM$4-CM109)/CM$5)))*100)</f>
        <v>82.568807339449549</v>
      </c>
      <c r="CO109" s="73">
        <v>62.714285714285701</v>
      </c>
      <c r="CP109" s="66">
        <f>IF(CO109="NO CIT","No CIT",IF(CO109&gt;CO$4,0,IF(CO109&lt;CO$3,1,((CO$5-CO109)/CO$5)))*100)</f>
        <v>0</v>
      </c>
      <c r="CQ109" s="157">
        <f>IF(OR(ISNUMBER(CJ109),ISNUMBER(CL109),ISNUMBER(CN109),ISNUMBER(CP109)),AVERAGE(CJ109,CL109,CN109,CP109),"")</f>
        <v>35.653417131791976</v>
      </c>
      <c r="CR109" s="128">
        <f>AVERAGE(CD109,CF109,CH109,CQ109)</f>
        <v>78.724654288627875</v>
      </c>
      <c r="CS109" s="78">
        <f>+CR109</f>
        <v>78.724654288627875</v>
      </c>
      <c r="CT109" s="115">
        <f>ROUND(CR109,1)</f>
        <v>78.7</v>
      </c>
      <c r="CU109" s="69">
        <f>RANK(CS109,CS$13:CS$224)</f>
        <v>62</v>
      </c>
      <c r="CV109" s="73">
        <v>53</v>
      </c>
      <c r="CW109" s="68">
        <f>(IF(CV109=-1,0,(IF(CV109&gt;CV$4,0,IF(CV109&lt;CV$3,1,((CV$4-CV109)/CV$5))))))*100</f>
        <v>67.295597484276726</v>
      </c>
      <c r="CX109" s="73">
        <v>6</v>
      </c>
      <c r="CY109" s="68">
        <f>(IF(CX109=-1,0,(IF(CX109&gt;CX$4,0,IF(CX109&lt;CX$3,1,((CX$4-CX109)/CX$5))))))*100</f>
        <v>97.041420118343197</v>
      </c>
      <c r="CZ109" s="73">
        <v>131.28571428571399</v>
      </c>
      <c r="DA109" s="68">
        <f>(IF(CZ109=-1,0,(IF(CZ109&gt;CZ$4,0,IF(CZ109&lt;CZ$3,1,((CZ$4-CZ109)/CZ$5))))))*100</f>
        <v>87.614555256064719</v>
      </c>
      <c r="DB109" s="73">
        <v>100</v>
      </c>
      <c r="DC109" s="68">
        <f>(IF(DB109=-1,0,(IF(DB109&gt;DB$4,0,IF(DB109&lt;DB$3,1,((DB$4-DB109)/DB$5))))))*100</f>
        <v>75</v>
      </c>
      <c r="DD109" s="73">
        <v>78.857142857142804</v>
      </c>
      <c r="DE109" s="68">
        <f>(IF(DD109=-1,0,(IF(DD109&gt;DD$4,0,IF(DD109&lt;DD$3,1,((DD$4-DD109)/DD$5))))))*100</f>
        <v>72.094214029697923</v>
      </c>
      <c r="DF109" s="73">
        <v>54.857142857142897</v>
      </c>
      <c r="DG109" s="68">
        <f>(IF(DF109=-1,0,(IF(DF109&gt;DF$4,0,IF(DF109&lt;DF$3,1,((DF$4-DF109)/DF$5))))))*100</f>
        <v>77.465630603705904</v>
      </c>
      <c r="DH109" s="73">
        <v>205.71428571428601</v>
      </c>
      <c r="DI109" s="68">
        <f>(IF(DH109=-1,0,(IF(DH109&gt;DH$4,0,IF(DH109&lt;DH$3,1,((DH$4-DH109)/DH$5))))))*100</f>
        <v>82.857142857142833</v>
      </c>
      <c r="DJ109" s="73">
        <v>190</v>
      </c>
      <c r="DK109" s="66">
        <f>(IF(DJ109=-1,0,(IF(DJ109&gt;DJ$4,0,IF(DJ109&lt;DJ$3,1,((DJ$4-DJ109)/DJ$5))))))*100</f>
        <v>72.857142857142847</v>
      </c>
      <c r="DL109" s="78">
        <f>AVERAGE(CW109,CY109,DA109,DC109,DE109,DG109,DI109,DK109)</f>
        <v>79.028212900796774</v>
      </c>
      <c r="DM109" s="78">
        <f>+DL109</f>
        <v>79.028212900796774</v>
      </c>
      <c r="DN109" s="115">
        <f>ROUND(DL109,1)</f>
        <v>79</v>
      </c>
      <c r="DO109" s="69">
        <f>RANK(DM109,DM$13:DM$224)</f>
        <v>75</v>
      </c>
      <c r="DP109" s="67">
        <v>642</v>
      </c>
      <c r="DQ109" s="66">
        <f>(IF(DP109=-1,0,(IF(DP109&gt;DP$4,0,IF(DP109&lt;DP$3,1,((DP$4-DP109)/DP$5))))))*100</f>
        <v>57.213114754098356</v>
      </c>
      <c r="DR109" s="67">
        <v>31.2</v>
      </c>
      <c r="DS109" s="66">
        <f>(IF(DR109=-1,0,(IF(DR109&gt;DR$4,0,IF(DR109&lt;DR$3,1,((DR$4-DR109)/DR$5))))))*100</f>
        <v>65.016872890888635</v>
      </c>
      <c r="DT109" s="67">
        <v>8</v>
      </c>
      <c r="DU109" s="66">
        <f>DT109/18*100</f>
        <v>44.444444444444443</v>
      </c>
      <c r="DV109" s="78">
        <f>AVERAGE(DU109,DQ109,DS109)</f>
        <v>55.558144029810478</v>
      </c>
      <c r="DW109" s="78">
        <f>+DV109</f>
        <v>55.558144029810478</v>
      </c>
      <c r="DX109" s="115">
        <f>ROUND(DV109,1)</f>
        <v>55.6</v>
      </c>
      <c r="DY109" s="69">
        <f>RANK(DW109,DW$13:DW$224)</f>
        <v>110</v>
      </c>
      <c r="DZ109" s="67">
        <v>27.2846819651758</v>
      </c>
      <c r="EA109" s="68">
        <f>(IF(DZ109=-1,0,(IF(DZ109&lt;DZ$4,0,IF(DZ109&gt;DZ$3,1,((-DZ$4+DZ109)/DZ$5))))))*100</f>
        <v>29.369948294053604</v>
      </c>
      <c r="EB109" s="67">
        <v>8</v>
      </c>
      <c r="EC109" s="66">
        <f>(IF(EB109=-1,0,(IF(EB109&lt;EB$4,0,IF(EB109&gt;EB$3,1,((-EB$4+EB109)/EB$5))))))*100</f>
        <v>50</v>
      </c>
      <c r="ED109" s="68">
        <f>AVERAGE(EA109,EC109)</f>
        <v>39.6849741470268</v>
      </c>
      <c r="EE109" s="78">
        <f>+ED109</f>
        <v>39.6849741470268</v>
      </c>
      <c r="EF109" s="115">
        <f>ROUND(ED109,1)</f>
        <v>39.700000000000003</v>
      </c>
      <c r="EG109" s="69">
        <f>RANK(EE109,EE$13:EE$224)</f>
        <v>112</v>
      </c>
      <c r="EH109" s="81"/>
      <c r="EI109" s="81"/>
      <c r="EJ109" s="81"/>
      <c r="EK109" s="83">
        <f>RANK(EN109,EN$13:EN$224)</f>
        <v>75</v>
      </c>
      <c r="EL109" s="134">
        <f>ROUND(EM109,1)</f>
        <v>69</v>
      </c>
      <c r="EM109" s="158">
        <f>AVERAGE(Q109,AC109,BA109,BH109,BY109,CR109,DL109,DV109,ED109,AO109)</f>
        <v>68.974526731175089</v>
      </c>
      <c r="EN109" s="139">
        <f>AVERAGE(Q109,AC109,BA109,BH109,BY109,CR109,DL109,DV109,ED109,AO109)</f>
        <v>68.974526731175089</v>
      </c>
      <c r="EO109" s="84"/>
      <c r="EP109" s="85"/>
      <c r="EQ109" s="46"/>
    </row>
    <row r="110" spans="1:149" ht="14.45" customHeight="1" x14ac:dyDescent="0.25">
      <c r="A110" s="64" t="s">
        <v>110</v>
      </c>
      <c r="B110" s="156" t="str">
        <f>INDEX('Economy Names'!$A$2:$H$213,'Economy Names'!L99,'Economy Names'!$K$1)</f>
        <v>Kazakhstan</v>
      </c>
      <c r="C110" s="65">
        <v>4</v>
      </c>
      <c r="D110" s="66">
        <f>(IF(C110=-1,0,(IF(C110&gt;C$4,0,IF(C110&lt;C$3,1,((C$4-C110)/C$5))))))*100</f>
        <v>82.35294117647058</v>
      </c>
      <c r="E110" s="65">
        <v>5</v>
      </c>
      <c r="F110" s="66">
        <f>(IF(E110=-1,0,(IF(E110&gt;E$4,0,IF(E110&lt;E$3,1,((E$4-E110)/E$5))))))*100</f>
        <v>95.477386934673376</v>
      </c>
      <c r="G110" s="67">
        <v>0.23212790128008001</v>
      </c>
      <c r="H110" s="66">
        <f>(IF(G110=-1,0,(IF(G110&gt;G$4,0,IF(G110&lt;G$3,1,((G$4-G110)/G$5))))))*100</f>
        <v>99.88393604935996</v>
      </c>
      <c r="I110" s="65">
        <v>4</v>
      </c>
      <c r="J110" s="66">
        <f>(IF(I110=-1,0,(IF(I110&gt;I$4,0,IF(I110&lt;I$3,1,((I$4-I110)/I$5))))))*100</f>
        <v>82.35294117647058</v>
      </c>
      <c r="K110" s="65">
        <v>5</v>
      </c>
      <c r="L110" s="66">
        <f>(IF(K110=-1,0,(IF(K110&gt;K$4,0,IF(K110&lt;K$3,1,((K$4-K110)/K$5))))))*100</f>
        <v>95.477386934673376</v>
      </c>
      <c r="M110" s="67">
        <v>0.23212790128008001</v>
      </c>
      <c r="N110" s="68">
        <f>(IF(M110=-1,0,(IF(M110&gt;M$4,0,IF(M110&lt;M$3,1,((M$4-M110)/M$5))))))*100</f>
        <v>99.88393604935996</v>
      </c>
      <c r="O110" s="67">
        <v>0</v>
      </c>
      <c r="P110" s="66">
        <f>(IF(O110=-1,0,(IF(O110&gt;O$4,0,IF(O110&lt;O$3,1,((O$4-O110)/O$5))))))*100</f>
        <v>100</v>
      </c>
      <c r="Q110" s="68">
        <f>25%*P110+12.5%*D110+12.5%*F110+12.5%*H110+12.5%*J110+12.5%*L110+12.5%*N110</f>
        <v>94.428566040125986</v>
      </c>
      <c r="R110" s="78">
        <f>+Q110</f>
        <v>94.428566040125986</v>
      </c>
      <c r="S110" s="115">
        <f>+ROUND(Q110,1)</f>
        <v>94.4</v>
      </c>
      <c r="T110" s="69">
        <f>RANK(R110,R$13:R$224)</f>
        <v>22</v>
      </c>
      <c r="U110" s="70">
        <v>17</v>
      </c>
      <c r="V110" s="66">
        <f>(IF(U110=-1,0,(IF(U110&gt;U$4,0,IF(U110&lt;U$3,1,((U$4-U110)/U$5))))))*100</f>
        <v>52</v>
      </c>
      <c r="W110" s="71">
        <v>102.5</v>
      </c>
      <c r="X110" s="66">
        <f>(IF(W110=-1,0,(IF(W110&gt;W$4,0,IF(W110&lt;W$3,1,((W$4-W110)/W$5))))))*100</f>
        <v>77.953890489913547</v>
      </c>
      <c r="Y110" s="71">
        <v>2.0874492478644502</v>
      </c>
      <c r="Z110" s="68">
        <f>(IF(Y110=-1,0,(IF(Y110&gt;Y$4,0,IF(Y110&lt;Y$3,1,((Y$4-Y110)/Y$5))))))*100</f>
        <v>89.562753760677765</v>
      </c>
      <c r="AA110" s="70">
        <v>13</v>
      </c>
      <c r="AB110" s="66">
        <f>IF(AA110="No Practice", 0, AA110/15*100)</f>
        <v>86.666666666666671</v>
      </c>
      <c r="AC110" s="68">
        <f>AVERAGE(V110,X110,Z110,AB110)</f>
        <v>76.545827729314496</v>
      </c>
      <c r="AD110" s="68">
        <f>+AC110</f>
        <v>76.545827729314496</v>
      </c>
      <c r="AE110" s="115">
        <f>+ROUND(AC110,1)</f>
        <v>76.5</v>
      </c>
      <c r="AF110" s="72">
        <f>RANK(AD110,AD$13:AD$224)</f>
        <v>37</v>
      </c>
      <c r="AG110" s="70">
        <v>6</v>
      </c>
      <c r="AH110" s="66">
        <f>(IF(AG110=-1,0,(IF(AG110&gt;AG$4,0,IF(AG110&lt;AG$3,1,((AG$4-AG110)/AG$5))))))*100</f>
        <v>50</v>
      </c>
      <c r="AI110" s="70">
        <v>71</v>
      </c>
      <c r="AJ110" s="66">
        <f>(IF(AI110=-1,0,(IF(AI110&gt;AI$4,0,IF(AI110&lt;AI$3,1,((AI$4-AI110)/AI$5))))))*100</f>
        <v>76.956521739130437</v>
      </c>
      <c r="AK110" s="71">
        <v>35.890544736382097</v>
      </c>
      <c r="AL110" s="66">
        <f>(IF(AK110=-1,0,(IF(AK110&gt;AK$4,0,IF(AK110&lt;AK$3,1,((AK$4-AK110)/AK$5))))))*100</f>
        <v>99.556906855106391</v>
      </c>
      <c r="AM110" s="70">
        <v>8</v>
      </c>
      <c r="AN110" s="66">
        <f>+IF(AM110="No Practice",0,AM110/8)*100</f>
        <v>100</v>
      </c>
      <c r="AO110" s="74">
        <f>AVERAGE(AH110,AJ110,AL110,AN110)</f>
        <v>81.628357148559203</v>
      </c>
      <c r="AP110" s="68">
        <f>+AO110</f>
        <v>81.628357148559203</v>
      </c>
      <c r="AQ110" s="115">
        <f>+ROUND(AO110,1)</f>
        <v>81.599999999999994</v>
      </c>
      <c r="AR110" s="69">
        <f>RANK(AP110,AP$13:AP$224)</f>
        <v>67</v>
      </c>
      <c r="AS110" s="75">
        <v>4</v>
      </c>
      <c r="AT110" s="66">
        <f>(IF(AS110=-1,0,(IF(AS110&gt;AS$4,0,IF(AS110&lt;AS$3,1,((AS$4-AS110)/AS$5))))))*100</f>
        <v>75</v>
      </c>
      <c r="AU110" s="75">
        <v>4.5</v>
      </c>
      <c r="AV110" s="66">
        <f>(IF(AU110=-1,0,(IF(AU110&gt;AU$4,0,IF(AU110&lt;AU$3,1,((AU$4-AU110)/AU$5))))))*100</f>
        <v>98.325358851674636</v>
      </c>
      <c r="AW110" s="75">
        <v>3.295930502299E-2</v>
      </c>
      <c r="AX110" s="68">
        <f>(IF(AW110=-1,0,(IF(AW110&gt;AW$4,0,IF(AW110&lt;AW$3,1,((AW$4-AW110)/AW$5))))))*100</f>
        <v>99.780271299846731</v>
      </c>
      <c r="AY110" s="75">
        <v>17</v>
      </c>
      <c r="AZ110" s="66">
        <f>+IF(AY110="No Practice",0,AY110/30)*100</f>
        <v>56.666666666666664</v>
      </c>
      <c r="BA110" s="76">
        <f>AVERAGE(AT110,AV110,AX110,AZ110)</f>
        <v>82.443074204547017</v>
      </c>
      <c r="BB110" s="68">
        <f>+BA110</f>
        <v>82.443074204547017</v>
      </c>
      <c r="BC110" s="115">
        <f>+ROUND(BA110,1)</f>
        <v>82.4</v>
      </c>
      <c r="BD110" s="69">
        <f>RANK(BB110,BB$13:BB$224)</f>
        <v>24</v>
      </c>
      <c r="BE110" s="73">
        <v>8</v>
      </c>
      <c r="BF110" s="73">
        <v>8</v>
      </c>
      <c r="BG110" s="77">
        <f>+SUM(BE110,BF110)</f>
        <v>16</v>
      </c>
      <c r="BH110" s="76">
        <f>(IF(BG110=-1,0,(IF(BG110&lt;BG$4,0,IF(BG110&gt;BG$3,1,((-BG$4+BG110)/BG$5))))))*100</f>
        <v>80</v>
      </c>
      <c r="BI110" s="119">
        <f>+BH110</f>
        <v>80</v>
      </c>
      <c r="BJ110" s="115">
        <f>ROUND(BH110,1)</f>
        <v>80</v>
      </c>
      <c r="BK110" s="69">
        <f>RANK(BI110,BI$13:BI$224)</f>
        <v>25</v>
      </c>
      <c r="BL110" s="73">
        <v>9</v>
      </c>
      <c r="BM110" s="68">
        <f>(IF(BL110=-1,0,(IF(BL110&lt;BL$4,0,IF(BL110&gt;BL$3,1,((-BL$4+BL110)/BL$5))))))*100</f>
        <v>90</v>
      </c>
      <c r="BN110" s="73">
        <v>6</v>
      </c>
      <c r="BO110" s="68">
        <f>(IF(BN110=-1,0,(IF(BN110&lt;BN$4,0,IF(BN110&gt;BN$3,1,((-BN$4+BN110)/BN$5))))))*100</f>
        <v>60</v>
      </c>
      <c r="BP110" s="73">
        <v>9</v>
      </c>
      <c r="BQ110" s="68">
        <f>(IF(BP110=-1,0,(IF(BP110&lt;BP$4,0,IF(BP110&gt;BP$3,1,((-BP$4+BP110)/BP$5))))))*100</f>
        <v>90</v>
      </c>
      <c r="BR110" s="73">
        <v>6</v>
      </c>
      <c r="BS110" s="78">
        <f>(IF(BR110=-1,0,(IF(BR110&lt;BR$4,0,IF(BR110&gt;BR$3,1,((-BR$4+BR110)/BR$5))))))*100</f>
        <v>100</v>
      </c>
      <c r="BT110" s="73">
        <v>6</v>
      </c>
      <c r="BU110" s="68">
        <f>(IF(BT110=-1,0,(IF(BT110&lt;BT$4,0,IF(BT110&gt;BT$3,1,((-BT$4+BT110)/BT$5))))))*100</f>
        <v>85.714285714285708</v>
      </c>
      <c r="BV110" s="73">
        <v>6</v>
      </c>
      <c r="BW110" s="66">
        <f>(IF(BV110=-1,0,(IF(BV110&lt;BV$4,0,IF(BV110&gt;BV$3,1,((-BV$4+BV110)/BV$5))))))*100</f>
        <v>85.714285714285708</v>
      </c>
      <c r="BX110" s="77">
        <f>+SUM(BN110,BL110,BP110,BR110,BT110,BV110)</f>
        <v>42</v>
      </c>
      <c r="BY110" s="80">
        <f>(IF(BX110=-1,0,(IF(BX110&lt;BX$4,0,IF(BX110&gt;BX$3,1,((-BX$4+BX110)/BX$5))))))*100</f>
        <v>84</v>
      </c>
      <c r="BZ110" s="78">
        <f>+BY110</f>
        <v>84</v>
      </c>
      <c r="CA110" s="115">
        <f>+ROUND(BY110,1)</f>
        <v>84</v>
      </c>
      <c r="CB110" s="72">
        <f>RANK(BZ110,BZ$13:BZ$224)</f>
        <v>7</v>
      </c>
      <c r="CC110" s="73">
        <v>10</v>
      </c>
      <c r="CD110" s="68">
        <f>(IF(CC110=-1,0,(IF(CC110&gt;CC$4,0,IF(CC110&lt;CC$3,1,((CC$4-CC110)/CC$5))))))*100</f>
        <v>88.333333333333329</v>
      </c>
      <c r="CE110" s="73">
        <v>186</v>
      </c>
      <c r="CF110" s="66">
        <f>(IF(CE110=-1,0,(IF(CE110&gt;CE$4,0,IF(CE110&lt;CE$3,1,((CE$4-CE110)/CE$5))))))*100</f>
        <v>78.825347758887176</v>
      </c>
      <c r="CG110" s="73">
        <v>28.398825110777398</v>
      </c>
      <c r="CH110" s="66">
        <f>(IF(CG110=-1,0,(IF(CG110&gt;CG$4,0,IF(CG110&lt;CG$3,1,((CG$4-CG110)/CG$5)^$CH$3)))))*100</f>
        <v>96.810914791101027</v>
      </c>
      <c r="CI110" s="73" t="s">
        <v>1975</v>
      </c>
      <c r="CJ110" s="78">
        <f>IF(CI110="NO VAT","No VAT",(IF(CI110="NO REFUND",0,(IF(CI110&gt;CI$5,0,IF(CI110&lt;CI$3,1,((CI$5-CI110)/CI$5))))))*100)</f>
        <v>0</v>
      </c>
      <c r="CK110" s="73" t="s">
        <v>1975</v>
      </c>
      <c r="CL110" s="68">
        <f>IF(CK110="NO VAT","No VAT",(IF(CK110="NO REFUND",0,(IF(CK110&gt;CK$4,0,IF(CK110&lt;CK$3,1,((CK$4-CK110)/CK$5))))))*100)</f>
        <v>0</v>
      </c>
      <c r="CM110" s="73">
        <v>4</v>
      </c>
      <c r="CN110" s="68">
        <f>IF(CM110="NO CIT","No CIT",IF(CM110&gt;CM$4,0,IF(CM110&lt;CM$3,1,((CM$4-CM110)/CM$5)))*100)</f>
        <v>95.412844036697251</v>
      </c>
      <c r="CO110" s="73">
        <v>0</v>
      </c>
      <c r="CP110" s="66">
        <f>IF(CO110="NO CIT","No CIT",IF(CO110&gt;CO$4,0,IF(CO110&lt;CO$3,1,((CO$5-CO110)/CO$5)))*100)</f>
        <v>100</v>
      </c>
      <c r="CQ110" s="157">
        <f>IF(OR(ISNUMBER(CJ110),ISNUMBER(CL110),ISNUMBER(CN110),ISNUMBER(CP110)),AVERAGE(CJ110,CL110,CN110,CP110),"")</f>
        <v>48.853211009174316</v>
      </c>
      <c r="CR110" s="128">
        <f>AVERAGE(CD110,CF110,CH110,CQ110)</f>
        <v>78.205701723123951</v>
      </c>
      <c r="CS110" s="78">
        <f>+CR110</f>
        <v>78.205701723123951</v>
      </c>
      <c r="CT110" s="115">
        <f>ROUND(CR110,1)</f>
        <v>78.2</v>
      </c>
      <c r="CU110" s="69">
        <f>RANK(CS110,CS$13:CS$224)</f>
        <v>64</v>
      </c>
      <c r="CV110" s="73">
        <v>105</v>
      </c>
      <c r="CW110" s="68">
        <f>(IF(CV110=-1,0,(IF(CV110&gt;CV$4,0,IF(CV110&lt;CV$3,1,((CV$4-CV110)/CV$5))))))*100</f>
        <v>34.591194968553459</v>
      </c>
      <c r="CX110" s="73">
        <v>128</v>
      </c>
      <c r="CY110" s="68">
        <f>(IF(CX110=-1,0,(IF(CX110&gt;CX$4,0,IF(CX110&lt;CX$3,1,((CX$4-CX110)/CX$5))))))*100</f>
        <v>24.852071005917161</v>
      </c>
      <c r="CZ110" s="73">
        <v>470</v>
      </c>
      <c r="DA110" s="68">
        <f>(IF(CZ110=-1,0,(IF(CZ110&gt;CZ$4,0,IF(CZ110&lt;CZ$3,1,((CZ$4-CZ110)/CZ$5))))))*100</f>
        <v>55.660377358490564</v>
      </c>
      <c r="DB110" s="73">
        <v>200</v>
      </c>
      <c r="DC110" s="68">
        <f>(IF(DB110=-1,0,(IF(DB110&gt;DB$4,0,IF(DB110&lt;DB$3,1,((DB$4-DB110)/DB$5))))))*100</f>
        <v>50</v>
      </c>
      <c r="DD110" s="73">
        <v>2</v>
      </c>
      <c r="DE110" s="68">
        <f>(IF(DD110=-1,0,(IF(DD110&gt;DD$4,0,IF(DD110&lt;DD$3,1,((DD$4-DD110)/DD$5))))))*100</f>
        <v>99.641577060931894</v>
      </c>
      <c r="DF110" s="73">
        <v>5.5</v>
      </c>
      <c r="DG110" s="68">
        <f>(IF(DF110=-1,0,(IF(DF110&gt;DF$4,0,IF(DF110&lt;DF$3,1,((DF$4-DF110)/DF$5))))))*100</f>
        <v>98.11715481171548</v>
      </c>
      <c r="DH110" s="73">
        <v>0</v>
      </c>
      <c r="DI110" s="68">
        <f>(IF(DH110=-1,0,(IF(DH110&gt;DH$4,0,IF(DH110&lt;DH$3,1,((DH$4-DH110)/DH$5))))))*100</f>
        <v>100</v>
      </c>
      <c r="DJ110" s="73">
        <v>0</v>
      </c>
      <c r="DK110" s="66">
        <f>(IF(DJ110=-1,0,(IF(DJ110&gt;DJ$4,0,IF(DJ110&lt;DJ$3,1,((DJ$4-DJ110)/DJ$5))))))*100</f>
        <v>100</v>
      </c>
      <c r="DL110" s="78">
        <f>AVERAGE(CW110,CY110,DA110,DC110,DE110,DG110,DI110,DK110)</f>
        <v>70.357796900701061</v>
      </c>
      <c r="DM110" s="78">
        <f>+DL110</f>
        <v>70.357796900701061</v>
      </c>
      <c r="DN110" s="115">
        <f>ROUND(DL110,1)</f>
        <v>70.400000000000006</v>
      </c>
      <c r="DO110" s="69">
        <f>RANK(DM110,DM$13:DM$224)</f>
        <v>105</v>
      </c>
      <c r="DP110" s="67">
        <v>370</v>
      </c>
      <c r="DQ110" s="66">
        <f>(IF(DP110=-1,0,(IF(DP110&gt;DP$4,0,IF(DP110&lt;DP$3,1,((DP$4-DP110)/DP$5))))))*100</f>
        <v>79.508196721311478</v>
      </c>
      <c r="DR110" s="67">
        <v>22</v>
      </c>
      <c r="DS110" s="66">
        <f>(IF(DR110=-1,0,(IF(DR110&gt;DR$4,0,IF(DR110&lt;DR$3,1,((DR$4-DR110)/DR$5))))))*100</f>
        <v>75.365579302587165</v>
      </c>
      <c r="DT110" s="67">
        <v>16</v>
      </c>
      <c r="DU110" s="66">
        <f>DT110/18*100</f>
        <v>88.888888888888886</v>
      </c>
      <c r="DV110" s="78">
        <f>AVERAGE(DU110,DQ110,DS110)</f>
        <v>81.254221637595833</v>
      </c>
      <c r="DW110" s="78">
        <f>+DV110</f>
        <v>81.254221637595833</v>
      </c>
      <c r="DX110" s="115">
        <f>ROUND(DV110,1)</f>
        <v>81.3</v>
      </c>
      <c r="DY110" s="69">
        <f>RANK(DW110,DW$13:DW$224)</f>
        <v>4</v>
      </c>
      <c r="DZ110" s="67">
        <v>39.789983990015202</v>
      </c>
      <c r="EA110" s="68">
        <f>(IF(DZ110=-1,0,(IF(DZ110&lt;DZ$4,0,IF(DZ110&gt;DZ$3,1,((-DZ$4+DZ110)/DZ$5))))))*100</f>
        <v>42.830983842858132</v>
      </c>
      <c r="EB110" s="67">
        <v>14.5</v>
      </c>
      <c r="EC110" s="66">
        <f>(IF(EB110=-1,0,(IF(EB110&lt;EB$4,0,IF(EB110&gt;EB$3,1,((-EB$4+EB110)/EB$5))))))*100</f>
        <v>90.625</v>
      </c>
      <c r="ED110" s="68">
        <f>AVERAGE(EA110,EC110)</f>
        <v>66.727991921429066</v>
      </c>
      <c r="EE110" s="78">
        <f>+ED110</f>
        <v>66.727991921429066</v>
      </c>
      <c r="EF110" s="115">
        <f>ROUND(ED110,1)</f>
        <v>66.7</v>
      </c>
      <c r="EG110" s="69">
        <f>RANK(EE110,EE$13:EE$224)</f>
        <v>42</v>
      </c>
      <c r="EH110" s="81"/>
      <c r="EI110" s="81"/>
      <c r="EJ110" s="81"/>
      <c r="EK110" s="83">
        <f>RANK(EN110,EN$13:EN$224)</f>
        <v>25</v>
      </c>
      <c r="EL110" s="134">
        <f>ROUND(EM110,1)</f>
        <v>79.599999999999994</v>
      </c>
      <c r="EM110" s="158">
        <f>AVERAGE(Q110,AC110,BA110,BH110,BY110,CR110,DL110,DV110,ED110,AO110)</f>
        <v>79.559153730539663</v>
      </c>
      <c r="EN110" s="139">
        <f>AVERAGE(Q110,AC110,BA110,BH110,BY110,CR110,DL110,DV110,ED110,AO110)</f>
        <v>79.559153730539663</v>
      </c>
      <c r="EO110" s="84"/>
      <c r="EP110" s="85"/>
      <c r="EQ110" s="46"/>
    </row>
    <row r="111" spans="1:149" ht="14.45" customHeight="1" x14ac:dyDescent="0.25">
      <c r="A111" s="64" t="s">
        <v>111</v>
      </c>
      <c r="B111" s="156" t="str">
        <f>INDEX('Economy Names'!$A$2:$H$213,'Economy Names'!L100,'Economy Names'!$K$1)</f>
        <v>Kenya</v>
      </c>
      <c r="C111" s="65">
        <v>7</v>
      </c>
      <c r="D111" s="66">
        <f>(IF(C111=-1,0,(IF(C111&gt;C$4,0,IF(C111&lt;C$3,1,((C$4-C111)/C$5))))))*100</f>
        <v>64.705882352941174</v>
      </c>
      <c r="E111" s="65">
        <v>23</v>
      </c>
      <c r="F111" s="66">
        <f>(IF(E111=-1,0,(IF(E111&gt;E$4,0,IF(E111&lt;E$3,1,((E$4-E111)/E$5))))))*100</f>
        <v>77.386934673366838</v>
      </c>
      <c r="G111" s="67">
        <v>22.352781370199601</v>
      </c>
      <c r="H111" s="66">
        <f>(IF(G111=-1,0,(IF(G111&gt;G$4,0,IF(G111&lt;G$3,1,((G$4-G111)/G$5))))))*100</f>
        <v>88.823609314900196</v>
      </c>
      <c r="I111" s="65">
        <v>7</v>
      </c>
      <c r="J111" s="66">
        <f>(IF(I111=-1,0,(IF(I111&gt;I$4,0,IF(I111&lt;I$3,1,((I$4-I111)/I$5))))))*100</f>
        <v>64.705882352941174</v>
      </c>
      <c r="K111" s="65">
        <v>23</v>
      </c>
      <c r="L111" s="66">
        <f>(IF(K111=-1,0,(IF(K111&gt;K$4,0,IF(K111&lt;K$3,1,((K$4-K111)/K$5))))))*100</f>
        <v>77.386934673366838</v>
      </c>
      <c r="M111" s="67">
        <v>22.352781370199601</v>
      </c>
      <c r="N111" s="68">
        <f>(IF(M111=-1,0,(IF(M111&gt;M$4,0,IF(M111&lt;M$3,1,((M$4-M111)/M$5))))))*100</f>
        <v>88.823609314900196</v>
      </c>
      <c r="O111" s="67">
        <v>0</v>
      </c>
      <c r="P111" s="66">
        <f>(IF(O111=-1,0,(IF(O111&gt;O$4,0,IF(O111&lt;O$3,1,((O$4-O111)/O$5))))))*100</f>
        <v>100</v>
      </c>
      <c r="Q111" s="68">
        <f>25%*P111+12.5%*D111+12.5%*F111+12.5%*H111+12.5%*J111+12.5%*L111+12.5%*N111</f>
        <v>82.729106585302048</v>
      </c>
      <c r="R111" s="78">
        <f>+Q111</f>
        <v>82.729106585302048</v>
      </c>
      <c r="S111" s="115">
        <f>+ROUND(Q111,1)</f>
        <v>82.7</v>
      </c>
      <c r="T111" s="69">
        <f>RANK(R111,R$13:R$224)</f>
        <v>129</v>
      </c>
      <c r="U111" s="70">
        <v>16</v>
      </c>
      <c r="V111" s="66">
        <f>(IF(U111=-1,0,(IF(U111&gt;U$4,0,IF(U111&lt;U$3,1,((U$4-U111)/U$5))))))*100</f>
        <v>56.000000000000007</v>
      </c>
      <c r="W111" s="70">
        <v>159</v>
      </c>
      <c r="X111" s="66">
        <f>(IF(W111=-1,0,(IF(W111&gt;W$4,0,IF(W111&lt;W$3,1,((W$4-W111)/W$5))))))*100</f>
        <v>61.671469740634009</v>
      </c>
      <c r="Y111" s="71">
        <v>2.7817659030592901</v>
      </c>
      <c r="Z111" s="68">
        <f>(IF(Y111=-1,0,(IF(Y111&gt;Y$4,0,IF(Y111&lt;Y$3,1,((Y$4-Y111)/Y$5))))))*100</f>
        <v>86.09117048470354</v>
      </c>
      <c r="AA111" s="70">
        <v>10</v>
      </c>
      <c r="AB111" s="66">
        <f>IF(AA111="No Practice", 0, AA111/15*100)</f>
        <v>66.666666666666657</v>
      </c>
      <c r="AC111" s="68">
        <f>AVERAGE(V111,X111,Z111,AB111)</f>
        <v>67.607326723001052</v>
      </c>
      <c r="AD111" s="68">
        <f>+AC111</f>
        <v>67.607326723001052</v>
      </c>
      <c r="AE111" s="115">
        <f>+ROUND(AC111,1)</f>
        <v>67.599999999999994</v>
      </c>
      <c r="AF111" s="72">
        <f>RANK(AD111,AD$13:AD$224)</f>
        <v>105</v>
      </c>
      <c r="AG111" s="70">
        <v>3</v>
      </c>
      <c r="AH111" s="66">
        <f>(IF(AG111=-1,0,(IF(AG111&gt;AG$4,0,IF(AG111&lt;AG$3,1,((AG$4-AG111)/AG$5))))))*100</f>
        <v>100</v>
      </c>
      <c r="AI111" s="70">
        <v>97</v>
      </c>
      <c r="AJ111" s="66">
        <f>(IF(AI111=-1,0,(IF(AI111&gt;AI$4,0,IF(AI111&lt;AI$3,1,((AI$4-AI111)/AI$5))))))*100</f>
        <v>65.65217391304347</v>
      </c>
      <c r="AK111" s="71">
        <v>615.42722733536505</v>
      </c>
      <c r="AL111" s="66">
        <f>(IF(AK111=-1,0,(IF(AK111&gt;AK$4,0,IF(AK111&lt;AK$3,1,((AK$4-AK111)/AK$5))))))*100</f>
        <v>92.402132995859688</v>
      </c>
      <c r="AM111" s="70">
        <v>5</v>
      </c>
      <c r="AN111" s="66">
        <f>+IF(AM111="No Practice",0,AM111/8)*100</f>
        <v>62.5</v>
      </c>
      <c r="AO111" s="74">
        <f>AVERAGE(AH111,AJ111,AL111,AN111)</f>
        <v>80.138576727225797</v>
      </c>
      <c r="AP111" s="68">
        <f>+AO111</f>
        <v>80.138576727225797</v>
      </c>
      <c r="AQ111" s="115">
        <f>+ROUND(AO111,1)</f>
        <v>80.099999999999994</v>
      </c>
      <c r="AR111" s="69">
        <f>RANK(AP111,AP$13:AP$224)</f>
        <v>70</v>
      </c>
      <c r="AS111" s="75">
        <v>10</v>
      </c>
      <c r="AT111" s="66">
        <f>(IF(AS111=-1,0,(IF(AS111&gt;AS$4,0,IF(AS111&lt;AS$3,1,((AS$4-AS111)/AS$5))))))*100</f>
        <v>25</v>
      </c>
      <c r="AU111" s="75">
        <v>43.5</v>
      </c>
      <c r="AV111" s="66">
        <f>(IF(AU111=-1,0,(IF(AU111&gt;AU$4,0,IF(AU111&lt;AU$3,1,((AU$4-AU111)/AU$5))))))*100</f>
        <v>79.665071770334933</v>
      </c>
      <c r="AW111" s="75">
        <v>5.9314955950259298</v>
      </c>
      <c r="AX111" s="68">
        <f>(IF(AW111=-1,0,(IF(AW111&gt;AW$4,0,IF(AW111&lt;AW$3,1,((AW$4-AW111)/AW$5))))))*100</f>
        <v>60.456696033160476</v>
      </c>
      <c r="AY111" s="75">
        <v>15</v>
      </c>
      <c r="AZ111" s="66">
        <f>+IF(AY111="No Practice",0,AY111/30)*100</f>
        <v>50</v>
      </c>
      <c r="BA111" s="76">
        <f>AVERAGE(AT111,AV111,AX111,AZ111)</f>
        <v>53.78044195087385</v>
      </c>
      <c r="BB111" s="68">
        <f>+BA111</f>
        <v>53.78044195087385</v>
      </c>
      <c r="BC111" s="115">
        <f>+ROUND(BA111,1)</f>
        <v>53.8</v>
      </c>
      <c r="BD111" s="69">
        <f>RANK(BB111,BB$13:BB$224)</f>
        <v>134</v>
      </c>
      <c r="BE111" s="73">
        <v>8</v>
      </c>
      <c r="BF111" s="73">
        <v>11</v>
      </c>
      <c r="BG111" s="77">
        <f>+SUM(BE111,BF111)</f>
        <v>19</v>
      </c>
      <c r="BH111" s="76">
        <f>(IF(BG111=-1,0,(IF(BG111&lt;BG$4,0,IF(BG111&gt;BG$3,1,((-BG$4+BG111)/BG$5))))))*100</f>
        <v>95</v>
      </c>
      <c r="BI111" s="119">
        <f>+BH111</f>
        <v>95</v>
      </c>
      <c r="BJ111" s="115">
        <f>ROUND(BH111,1)</f>
        <v>95</v>
      </c>
      <c r="BK111" s="69">
        <f>RANK(BI111,BI$13:BI$224)</f>
        <v>4</v>
      </c>
      <c r="BL111" s="73">
        <v>10</v>
      </c>
      <c r="BM111" s="68">
        <f>(IF(BL111=-1,0,(IF(BL111&lt;BL$4,0,IF(BL111&gt;BL$3,1,((-BL$4+BL111)/BL$5))))))*100</f>
        <v>100</v>
      </c>
      <c r="BN111" s="73">
        <v>10</v>
      </c>
      <c r="BO111" s="68">
        <f>(IF(BN111=-1,0,(IF(BN111&lt;BN$4,0,IF(BN111&gt;BN$3,1,((-BN$4+BN111)/BN$5))))))*100</f>
        <v>100</v>
      </c>
      <c r="BP111" s="73">
        <v>9</v>
      </c>
      <c r="BQ111" s="68">
        <f>(IF(BP111=-1,0,(IF(BP111&lt;BP$4,0,IF(BP111&gt;BP$3,1,((-BP$4+BP111)/BP$5))))))*100</f>
        <v>90</v>
      </c>
      <c r="BR111" s="73">
        <v>6</v>
      </c>
      <c r="BS111" s="78">
        <f>(IF(BR111=-1,0,(IF(BR111&lt;BR$4,0,IF(BR111&gt;BR$3,1,((-BR$4+BR111)/BR$5))))))*100</f>
        <v>100</v>
      </c>
      <c r="BT111" s="73">
        <v>6</v>
      </c>
      <c r="BU111" s="68">
        <f>(IF(BT111=-1,0,(IF(BT111&lt;BT$4,0,IF(BT111&gt;BT$3,1,((-BT$4+BT111)/BT$5))))))*100</f>
        <v>85.714285714285708</v>
      </c>
      <c r="BV111" s="73">
        <v>5</v>
      </c>
      <c r="BW111" s="66">
        <f>(IF(BV111=-1,0,(IF(BV111&lt;BV$4,0,IF(BV111&gt;BV$3,1,((-BV$4+BV111)/BV$5))))))*100</f>
        <v>71.428571428571431</v>
      </c>
      <c r="BX111" s="77">
        <f>+SUM(BN111,BL111,BP111,BR111,BT111,BV111)</f>
        <v>46</v>
      </c>
      <c r="BY111" s="80">
        <f>(IF(BX111=-1,0,(IF(BX111&lt;BX$4,0,IF(BX111&gt;BX$3,1,((-BX$4+BX111)/BX$5))))))*100</f>
        <v>92</v>
      </c>
      <c r="BZ111" s="78">
        <f>+BY111</f>
        <v>92</v>
      </c>
      <c r="CA111" s="115">
        <f>+ROUND(BY111,1)</f>
        <v>92</v>
      </c>
      <c r="CB111" s="72">
        <f>RANK(BZ111,BZ$13:BZ$224)</f>
        <v>1</v>
      </c>
      <c r="CC111" s="73">
        <v>24</v>
      </c>
      <c r="CD111" s="68">
        <f>(IF(CC111=-1,0,(IF(CC111&gt;CC$4,0,IF(CC111&lt;CC$3,1,((CC$4-CC111)/CC$5))))))*100</f>
        <v>65</v>
      </c>
      <c r="CE111" s="73">
        <v>179.5</v>
      </c>
      <c r="CF111" s="66">
        <f>(IF(CE111=-1,0,(IF(CE111&gt;CE$4,0,IF(CE111&lt;CE$3,1,((CE$4-CE111)/CE$5))))))*100</f>
        <v>79.829984544049466</v>
      </c>
      <c r="CG111" s="73">
        <v>37.231076842753801</v>
      </c>
      <c r="CH111" s="66">
        <f>(IF(CG111=-1,0,(IF(CG111&gt;CG$4,0,IF(CG111&lt;CG$3,1,((CG$4-CG111)/CG$5)^$CH$3)))))*100</f>
        <v>84.299120849964496</v>
      </c>
      <c r="CI111" s="73" t="s">
        <v>1976</v>
      </c>
      <c r="CJ111" s="78" t="str">
        <f>IF(CI111="NO VAT","No VAT",(IF(CI111="NO REFUND",0,(IF(CI111&gt;CI$5,0,IF(CI111&lt;CI$3,1,((CI$5-CI111)/CI$5))))))*100)</f>
        <v>No VAT</v>
      </c>
      <c r="CK111" s="73" t="s">
        <v>1976</v>
      </c>
      <c r="CL111" s="68" t="str">
        <f>IF(CK111="NO VAT","No VAT",(IF(CK111="NO REFUND",0,(IF(CK111&gt;CK$4,0,IF(CK111&lt;CK$3,1,((CK$4-CK111)/CK$5))))))*100)</f>
        <v>No VAT</v>
      </c>
      <c r="CM111" s="73">
        <v>20.5</v>
      </c>
      <c r="CN111" s="68">
        <f>IF(CM111="NO CIT","No CIT",IF(CM111&gt;CM$4,0,IF(CM111&lt;CM$3,1,((CM$4-CM111)/CM$5)))*100)</f>
        <v>65.137614678899084</v>
      </c>
      <c r="CO111" s="73">
        <v>13.1428571428571</v>
      </c>
      <c r="CP111" s="66">
        <f>IF(CO111="NO CIT","No CIT",IF(CO111&gt;CO$4,0,IF(CO111&lt;CO$3,1,((CO$5-CO111)/CO$5)))*100)</f>
        <v>58.928571428571566</v>
      </c>
      <c r="CQ111" s="157">
        <f>IF(OR(ISNUMBER(CJ111),ISNUMBER(CL111),ISNUMBER(CN111),ISNUMBER(CP111)),AVERAGE(CJ111,CL111,CN111,CP111),"")</f>
        <v>62.033093053735328</v>
      </c>
      <c r="CR111" s="128">
        <f>AVERAGE(CD111,CF111,CH111,CQ111)</f>
        <v>72.790549611937323</v>
      </c>
      <c r="CS111" s="78">
        <f>+CR111</f>
        <v>72.790549611937323</v>
      </c>
      <c r="CT111" s="115">
        <f>ROUND(CR111,1)</f>
        <v>72.8</v>
      </c>
      <c r="CU111" s="69">
        <f>RANK(CS111,CS$13:CS$224)</f>
        <v>94</v>
      </c>
      <c r="CV111" s="73">
        <v>15.5</v>
      </c>
      <c r="CW111" s="68">
        <f>(IF(CV111=-1,0,(IF(CV111&gt;CV$4,0,IF(CV111&lt;CV$3,1,((CV$4-CV111)/CV$5))))))*100</f>
        <v>90.880503144654085</v>
      </c>
      <c r="CX111" s="73">
        <v>19</v>
      </c>
      <c r="CY111" s="68">
        <f>(IF(CX111=-1,0,(IF(CX111&gt;CX$4,0,IF(CX111&lt;CX$3,1,((CX$4-CX111)/CX$5))))))*100</f>
        <v>89.349112426035504</v>
      </c>
      <c r="CZ111" s="73">
        <v>142.5</v>
      </c>
      <c r="DA111" s="68">
        <f>(IF(CZ111=-1,0,(IF(CZ111&gt;CZ$4,0,IF(CZ111&lt;CZ$3,1,((CZ$4-CZ111)/CZ$5))))))*100</f>
        <v>86.556603773584911</v>
      </c>
      <c r="DB111" s="73">
        <v>190.5</v>
      </c>
      <c r="DC111" s="68">
        <f>(IF(DB111=-1,0,(IF(DB111&gt;DB$4,0,IF(DB111&lt;DB$3,1,((DB$4-DB111)/DB$5))))))*100</f>
        <v>52.375000000000007</v>
      </c>
      <c r="DD111" s="73">
        <v>194</v>
      </c>
      <c r="DE111" s="68">
        <f>(IF(DD111=-1,0,(IF(DD111&gt;DD$4,0,IF(DD111&lt;DD$3,1,((DD$4-DD111)/DD$5))))))*100</f>
        <v>30.824372759856633</v>
      </c>
      <c r="DF111" s="73">
        <v>60</v>
      </c>
      <c r="DG111" s="68">
        <f>(IF(DF111=-1,0,(IF(DF111&gt;DF$4,0,IF(DF111&lt;DF$3,1,((DF$4-DF111)/DF$5))))))*100</f>
        <v>75.313807531380746</v>
      </c>
      <c r="DH111" s="73">
        <v>832.5</v>
      </c>
      <c r="DI111" s="68">
        <f>(IF(DH111=-1,0,(IF(DH111&gt;DH$4,0,IF(DH111&lt;DH$3,1,((DH$4-DH111)/DH$5))))))*100</f>
        <v>30.625000000000004</v>
      </c>
      <c r="DJ111" s="73">
        <v>115</v>
      </c>
      <c r="DK111" s="66">
        <f>(IF(DJ111=-1,0,(IF(DJ111&gt;DJ$4,0,IF(DJ111&lt;DJ$3,1,((DJ$4-DJ111)/DJ$5))))))*100</f>
        <v>83.571428571428569</v>
      </c>
      <c r="DL111" s="78">
        <f>AVERAGE(CW111,CY111,DA111,DC111,DE111,DG111,DI111,DK111)</f>
        <v>67.436978525867559</v>
      </c>
      <c r="DM111" s="78">
        <f>+DL111</f>
        <v>67.436978525867559</v>
      </c>
      <c r="DN111" s="115">
        <f>ROUND(DL111,1)</f>
        <v>67.400000000000006</v>
      </c>
      <c r="DO111" s="69">
        <f>RANK(DM111,DM$13:DM$224)</f>
        <v>117</v>
      </c>
      <c r="DP111" s="67">
        <v>465</v>
      </c>
      <c r="DQ111" s="66">
        <f>(IF(DP111=-1,0,(IF(DP111&gt;DP$4,0,IF(DP111&lt;DP$3,1,((DP$4-DP111)/DP$5))))))*100</f>
        <v>71.721311475409834</v>
      </c>
      <c r="DR111" s="67">
        <v>41.8</v>
      </c>
      <c r="DS111" s="66">
        <f>(IF(DR111=-1,0,(IF(DR111&gt;DR$4,0,IF(DR111&lt;DR$3,1,((DR$4-DR111)/DR$5))))))*100</f>
        <v>53.093363329583795</v>
      </c>
      <c r="DT111" s="67">
        <v>9</v>
      </c>
      <c r="DU111" s="66">
        <f>DT111/18*100</f>
        <v>50</v>
      </c>
      <c r="DV111" s="78">
        <f>AVERAGE(DU111,DQ111,DS111)</f>
        <v>58.271558268331205</v>
      </c>
      <c r="DW111" s="78">
        <f>+DV111</f>
        <v>58.271558268331205</v>
      </c>
      <c r="DX111" s="115">
        <f>ROUND(DV111,1)</f>
        <v>58.3</v>
      </c>
      <c r="DY111" s="69">
        <f>RANK(DW111,DW$13:DW$224)</f>
        <v>89</v>
      </c>
      <c r="DZ111" s="67">
        <v>31.767574880576898</v>
      </c>
      <c r="EA111" s="68">
        <f>(IF(DZ111=-1,0,(IF(DZ111&lt;DZ$4,0,IF(DZ111&gt;DZ$3,1,((-DZ$4+DZ111)/DZ$5))))))*100</f>
        <v>34.195451970481052</v>
      </c>
      <c r="EB111" s="67">
        <v>14.5</v>
      </c>
      <c r="EC111" s="66">
        <f>(IF(EB111=-1,0,(IF(EB111&lt;EB$4,0,IF(EB111&gt;EB$3,1,((-EB$4+EB111)/EB$5))))))*100</f>
        <v>90.625</v>
      </c>
      <c r="ED111" s="68">
        <f>AVERAGE(EA111,EC111)</f>
        <v>62.41022598524053</v>
      </c>
      <c r="EE111" s="78">
        <f>+ED111</f>
        <v>62.41022598524053</v>
      </c>
      <c r="EF111" s="115">
        <f>ROUND(ED111,1)</f>
        <v>62.4</v>
      </c>
      <c r="EG111" s="69">
        <f>RANK(EE111,EE$13:EE$224)</f>
        <v>50</v>
      </c>
      <c r="EH111" s="81"/>
      <c r="EI111" s="81"/>
      <c r="EJ111" s="81"/>
      <c r="EK111" s="83">
        <f>RANK(EN111,EN$13:EN$224)</f>
        <v>56</v>
      </c>
      <c r="EL111" s="134">
        <f>ROUND(EM111,1)</f>
        <v>73.2</v>
      </c>
      <c r="EM111" s="158">
        <f>AVERAGE(Q111,AC111,BA111,BH111,BY111,CR111,DL111,DV111,ED111,AO111)</f>
        <v>73.216476437777928</v>
      </c>
      <c r="EN111" s="139">
        <f>AVERAGE(Q111,AC111,BA111,BH111,BY111,CR111,DL111,DV111,ED111,AO111)</f>
        <v>73.216476437777928</v>
      </c>
      <c r="EO111" s="84"/>
      <c r="EP111" s="85"/>
      <c r="EQ111" s="46"/>
    </row>
    <row r="112" spans="1:149" ht="14.45" customHeight="1" x14ac:dyDescent="0.25">
      <c r="A112" s="64" t="s">
        <v>112</v>
      </c>
      <c r="B112" s="156" t="str">
        <f>INDEX('Economy Names'!$A$2:$H$213,'Economy Names'!L101,'Economy Names'!$K$1)</f>
        <v>Kiribati</v>
      </c>
      <c r="C112" s="65">
        <v>7</v>
      </c>
      <c r="D112" s="66">
        <f>(IF(C112=-1,0,(IF(C112&gt;C$4,0,IF(C112&lt;C$3,1,((C$4-C112)/C$5))))))*100</f>
        <v>64.705882352941174</v>
      </c>
      <c r="E112" s="65">
        <v>31</v>
      </c>
      <c r="F112" s="66">
        <f>(IF(E112=-1,0,(IF(E112&gt;E$4,0,IF(E112&lt;E$3,1,((E$4-E112)/E$5))))))*100</f>
        <v>69.346733668341713</v>
      </c>
      <c r="G112" s="67">
        <v>34.929633933395301</v>
      </c>
      <c r="H112" s="66">
        <f>(IF(G112=-1,0,(IF(G112&gt;G$4,0,IF(G112&lt;G$3,1,((G$4-G112)/G$5))))))*100</f>
        <v>82.535183033302346</v>
      </c>
      <c r="I112" s="65">
        <v>7</v>
      </c>
      <c r="J112" s="66">
        <f>(IF(I112=-1,0,(IF(I112&gt;I$4,0,IF(I112&lt;I$3,1,((I$4-I112)/I$5))))))*100</f>
        <v>64.705882352941174</v>
      </c>
      <c r="K112" s="65">
        <v>31</v>
      </c>
      <c r="L112" s="66">
        <f>(IF(K112=-1,0,(IF(K112&gt;K$4,0,IF(K112&lt;K$3,1,((K$4-K112)/K$5))))))*100</f>
        <v>69.346733668341713</v>
      </c>
      <c r="M112" s="67">
        <v>34.929633933395301</v>
      </c>
      <c r="N112" s="68">
        <f>(IF(M112=-1,0,(IF(M112&gt;M$4,0,IF(M112&lt;M$3,1,((M$4-M112)/M$5))))))*100</f>
        <v>82.535183033302346</v>
      </c>
      <c r="O112" s="67">
        <v>11.9437071467162</v>
      </c>
      <c r="P112" s="66">
        <f>(IF(O112=-1,0,(IF(O112&gt;O$4,0,IF(O112&lt;O$3,1,((O$4-O112)/O$5))))))*100</f>
        <v>97.014073213320955</v>
      </c>
      <c r="Q112" s="68">
        <f>25%*P112+12.5%*D112+12.5%*F112+12.5%*H112+12.5%*J112+12.5%*L112+12.5%*N112</f>
        <v>78.400468066976543</v>
      </c>
      <c r="R112" s="78">
        <f>+Q112</f>
        <v>78.400468066976543</v>
      </c>
      <c r="S112" s="115">
        <f>+ROUND(Q112,1)</f>
        <v>78.400000000000006</v>
      </c>
      <c r="T112" s="69">
        <f>RANK(R112,R$13:R$224)</f>
        <v>149</v>
      </c>
      <c r="U112" s="70">
        <v>16</v>
      </c>
      <c r="V112" s="66">
        <f>(IF(U112=-1,0,(IF(U112&gt;U$4,0,IF(U112&lt;U$3,1,((U$4-U112)/U$5))))))*100</f>
        <v>56.000000000000007</v>
      </c>
      <c r="W112" s="70">
        <v>185</v>
      </c>
      <c r="X112" s="66">
        <f>(IF(W112=-1,0,(IF(W112&gt;W$4,0,IF(W112&lt;W$3,1,((W$4-W112)/W$5))))))*100</f>
        <v>54.178674351585009</v>
      </c>
      <c r="Y112" s="71">
        <v>8.2718714680204908</v>
      </c>
      <c r="Z112" s="68">
        <f>(IF(Y112=-1,0,(IF(Y112&gt;Y$4,0,IF(Y112&lt;Y$3,1,((Y$4-Y112)/Y$5))))))*100</f>
        <v>58.640642659897544</v>
      </c>
      <c r="AA112" s="70">
        <v>6</v>
      </c>
      <c r="AB112" s="66">
        <f>IF(AA112="No Practice", 0, AA112/15*100)</f>
        <v>40</v>
      </c>
      <c r="AC112" s="68">
        <f>AVERAGE(V112,X112,Z112,AB112)</f>
        <v>52.204829252870638</v>
      </c>
      <c r="AD112" s="68">
        <f>+AC112</f>
        <v>52.204829252870638</v>
      </c>
      <c r="AE112" s="115">
        <f>+ROUND(AC112,1)</f>
        <v>52.2</v>
      </c>
      <c r="AF112" s="72">
        <f>RANK(AD112,AD$13:AD$224)</f>
        <v>169</v>
      </c>
      <c r="AG112" s="70">
        <v>6</v>
      </c>
      <c r="AH112" s="66">
        <f>(IF(AG112=-1,0,(IF(AG112&gt;AG$4,0,IF(AG112&lt;AG$3,1,((AG$4-AG112)/AG$5))))))*100</f>
        <v>50</v>
      </c>
      <c r="AI112" s="70">
        <v>97</v>
      </c>
      <c r="AJ112" s="66">
        <f>(IF(AI112=-1,0,(IF(AI112&gt;AI$4,0,IF(AI112&lt;AI$3,1,((AI$4-AI112)/AI$5))))))*100</f>
        <v>65.65217391304347</v>
      </c>
      <c r="AK112" s="71">
        <v>2966.3152195441498</v>
      </c>
      <c r="AL112" s="66">
        <f>(IF(AK112=-1,0,(IF(AK112&gt;AK$4,0,IF(AK112&lt;AK$3,1,((AK$4-AK112)/AK$5))))))*100</f>
        <v>63.378824450072223</v>
      </c>
      <c r="AM112" s="70">
        <v>0</v>
      </c>
      <c r="AN112" s="66">
        <f>+IF(AM112="No Practice",0,AM112/8)*100</f>
        <v>0</v>
      </c>
      <c r="AO112" s="74">
        <f>AVERAGE(AH112,AJ112,AL112,AN112)</f>
        <v>44.757749590778921</v>
      </c>
      <c r="AP112" s="68">
        <f>+AO112</f>
        <v>44.757749590778921</v>
      </c>
      <c r="AQ112" s="115">
        <f>+ROUND(AO112,1)</f>
        <v>44.8</v>
      </c>
      <c r="AR112" s="69">
        <f>RANK(AP112,AP$13:AP$224)</f>
        <v>172</v>
      </c>
      <c r="AS112" s="75">
        <v>5</v>
      </c>
      <c r="AT112" s="66">
        <f>(IF(AS112=-1,0,(IF(AS112&gt;AS$4,0,IF(AS112&lt;AS$3,1,((AS$4-AS112)/AS$5))))))*100</f>
        <v>66.666666666666657</v>
      </c>
      <c r="AU112" s="75">
        <v>513</v>
      </c>
      <c r="AV112" s="66">
        <f>(IF(AU112=-1,0,(IF(AU112&gt;AU$4,0,IF(AU112&lt;AU$3,1,((AU$4-AU112)/AU$5))))))*100</f>
        <v>0</v>
      </c>
      <c r="AW112" s="75">
        <v>2.0543176292350002E-2</v>
      </c>
      <c r="AX112" s="68">
        <f>(IF(AW112=-1,0,(IF(AW112&gt;AW$4,0,IF(AW112&lt;AW$3,1,((AW$4-AW112)/AW$5))))))*100</f>
        <v>99.863045491384341</v>
      </c>
      <c r="AY112" s="75">
        <v>9</v>
      </c>
      <c r="AZ112" s="66">
        <f>+IF(AY112="No Practice",0,AY112/30)*100</f>
        <v>30</v>
      </c>
      <c r="BA112" s="76">
        <f>AVERAGE(AT112,AV112,AX112,AZ112)</f>
        <v>49.132428039512746</v>
      </c>
      <c r="BB112" s="68">
        <f>+BA112</f>
        <v>49.132428039512746</v>
      </c>
      <c r="BC112" s="115">
        <f>+ROUND(BA112,1)</f>
        <v>49.1</v>
      </c>
      <c r="BD112" s="69">
        <f>RANK(BB112,BB$13:BB$224)</f>
        <v>150</v>
      </c>
      <c r="BE112" s="73">
        <v>0</v>
      </c>
      <c r="BF112" s="73">
        <v>4</v>
      </c>
      <c r="BG112" s="77">
        <f>+SUM(BE112,BF112)</f>
        <v>4</v>
      </c>
      <c r="BH112" s="76">
        <f>(IF(BG112=-1,0,(IF(BG112&lt;BG$4,0,IF(BG112&gt;BG$3,1,((-BG$4+BG112)/BG$5))))))*100</f>
        <v>20</v>
      </c>
      <c r="BI112" s="119">
        <f>+BH112</f>
        <v>20</v>
      </c>
      <c r="BJ112" s="115">
        <f>ROUND(BH112,1)</f>
        <v>20</v>
      </c>
      <c r="BK112" s="69">
        <f>RANK(BI112,BI$13:BI$224)</f>
        <v>173</v>
      </c>
      <c r="BL112" s="73">
        <v>6</v>
      </c>
      <c r="BM112" s="68">
        <f>(IF(BL112=-1,0,(IF(BL112&lt;BL$4,0,IF(BL112&gt;BL$3,1,((-BL$4+BL112)/BL$5))))))*100</f>
        <v>60</v>
      </c>
      <c r="BN112" s="73">
        <v>5</v>
      </c>
      <c r="BO112" s="68">
        <f>(IF(BN112=-1,0,(IF(BN112&lt;BN$4,0,IF(BN112&gt;BN$3,1,((-BN$4+BN112)/BN$5))))))*100</f>
        <v>50</v>
      </c>
      <c r="BP112" s="73">
        <v>8</v>
      </c>
      <c r="BQ112" s="68">
        <f>(IF(BP112=-1,0,(IF(BP112&lt;BP$4,0,IF(BP112&gt;BP$3,1,((-BP$4+BP112)/BP$5))))))*100</f>
        <v>80</v>
      </c>
      <c r="BR112" s="73">
        <v>0</v>
      </c>
      <c r="BS112" s="78">
        <f>(IF(BR112=-1,0,(IF(BR112&lt;BR$4,0,IF(BR112&gt;BR$3,1,((-BR$4+BR112)/BR$5))))))*100</f>
        <v>0</v>
      </c>
      <c r="BT112" s="73">
        <v>0</v>
      </c>
      <c r="BU112" s="68">
        <f>(IF(BT112=-1,0,(IF(BT112&lt;BT$4,0,IF(BT112&gt;BT$3,1,((-BT$4+BT112)/BT$5))))))*100</f>
        <v>0</v>
      </c>
      <c r="BV112" s="73">
        <v>0</v>
      </c>
      <c r="BW112" s="66">
        <f>(IF(BV112=-1,0,(IF(BV112&lt;BV$4,0,IF(BV112&gt;BV$3,1,((-BV$4+BV112)/BV$5))))))*100</f>
        <v>0</v>
      </c>
      <c r="BX112" s="77">
        <f>+SUM(BN112,BL112,BP112,BR112,BT112,BV112)</f>
        <v>19</v>
      </c>
      <c r="BY112" s="80">
        <f>(IF(BX112=-1,0,(IF(BX112&lt;BX$4,0,IF(BX112&gt;BX$3,1,((-BX$4+BX112)/BX$5))))))*100</f>
        <v>38</v>
      </c>
      <c r="BZ112" s="78">
        <f>+BY112</f>
        <v>38</v>
      </c>
      <c r="CA112" s="115">
        <f>+ROUND(BY112,1)</f>
        <v>38</v>
      </c>
      <c r="CB112" s="72">
        <f>RANK(BZ112,BZ$13:BZ$224)</f>
        <v>136</v>
      </c>
      <c r="CC112" s="73">
        <v>11</v>
      </c>
      <c r="CD112" s="68">
        <f>(IF(CC112=-1,0,(IF(CC112&gt;CC$4,0,IF(CC112&lt;CC$3,1,((CC$4-CC112)/CC$5))))))*100</f>
        <v>86.666666666666671</v>
      </c>
      <c r="CE112" s="73">
        <v>168</v>
      </c>
      <c r="CF112" s="66">
        <f>(IF(CE112=-1,0,(IF(CE112&gt;CE$4,0,IF(CE112&lt;CE$3,1,((CE$4-CE112)/CE$5))))))*100</f>
        <v>81.607418856259656</v>
      </c>
      <c r="CG112" s="73">
        <v>32.7263282893881</v>
      </c>
      <c r="CH112" s="66">
        <f>(IF(CG112=-1,0,(IF(CG112&gt;CG$4,0,IF(CG112&lt;CG$3,1,((CG$4-CG112)/CG$5)^$CH$3)))))*100</f>
        <v>90.734548760745028</v>
      </c>
      <c r="CI112" s="73">
        <v>88</v>
      </c>
      <c r="CJ112" s="78">
        <f>IF(CI112="NO VAT","No VAT",(IF(CI112="NO REFUND",0,(IF(CI112&gt;CI$5,0,IF(CI112&lt;CI$3,1,((CI$5-CI112)/CI$5))))))*100)</f>
        <v>0</v>
      </c>
      <c r="CK112" s="73">
        <v>34.642857142857103</v>
      </c>
      <c r="CL112" s="68">
        <f>IF(CK112="NO VAT","No VAT",(IF(CK112="NO REFUND",0,(IF(CK112&gt;CK$4,0,IF(CK112&lt;CK$3,1,((CK$4-CK112)/CK$5))))))*100)</f>
        <v>39.299503585217948</v>
      </c>
      <c r="CM112" s="73">
        <v>81</v>
      </c>
      <c r="CN112" s="68">
        <f>IF(CM112="NO CIT","No CIT",IF(CM112&gt;CM$4,0,IF(CM112&lt;CM$3,1,((CM$4-CM112)/CM$5)))*100)</f>
        <v>0</v>
      </c>
      <c r="CO112" s="73">
        <v>10.4285714285714</v>
      </c>
      <c r="CP112" s="66">
        <f>IF(CO112="NO CIT","No CIT",IF(CO112&gt;CO$4,0,IF(CO112&lt;CO$3,1,((CO$5-CO112)/CO$5)))*100)</f>
        <v>67.410714285714363</v>
      </c>
      <c r="CQ112" s="157">
        <f>IF(OR(ISNUMBER(CJ112),ISNUMBER(CL112),ISNUMBER(CN112),ISNUMBER(CP112)),AVERAGE(CJ112,CL112,CN112,CP112),"")</f>
        <v>26.677554467733078</v>
      </c>
      <c r="CR112" s="128">
        <f>AVERAGE(CD112,CF112,CH112,CQ112)</f>
        <v>71.421547187851118</v>
      </c>
      <c r="CS112" s="78">
        <f>+CR112</f>
        <v>71.421547187851118</v>
      </c>
      <c r="CT112" s="115">
        <f>ROUND(CR112,1)</f>
        <v>71.400000000000006</v>
      </c>
      <c r="CU112" s="69">
        <f>RANK(CS112,CS$13:CS$224)</f>
        <v>98</v>
      </c>
      <c r="CV112" s="73">
        <v>72</v>
      </c>
      <c r="CW112" s="68">
        <f>(IF(CV112=-1,0,(IF(CV112&gt;CV$4,0,IF(CV112&lt;CV$3,1,((CV$4-CV112)/CV$5))))))*100</f>
        <v>55.345911949685537</v>
      </c>
      <c r="CX112" s="73">
        <v>24</v>
      </c>
      <c r="CY112" s="68">
        <f>(IF(CX112=-1,0,(IF(CX112&gt;CX$4,0,IF(CX112&lt;CX$3,1,((CX$4-CX112)/CX$5))))))*100</f>
        <v>86.390532544378701</v>
      </c>
      <c r="CZ112" s="73">
        <v>420</v>
      </c>
      <c r="DA112" s="68">
        <f>(IF(CZ112=-1,0,(IF(CZ112&gt;CZ$4,0,IF(CZ112&lt;CZ$3,1,((CZ$4-CZ112)/CZ$5))))))*100</f>
        <v>60.377358490566039</v>
      </c>
      <c r="DB112" s="73">
        <v>310</v>
      </c>
      <c r="DC112" s="68">
        <f>(IF(DB112=-1,0,(IF(DB112&gt;DB$4,0,IF(DB112&lt;DB$3,1,((DB$4-DB112)/DB$5))))))*100</f>
        <v>22.5</v>
      </c>
      <c r="DD112" s="73">
        <v>96</v>
      </c>
      <c r="DE112" s="68">
        <f>(IF(DD112=-1,0,(IF(DD112&gt;DD$4,0,IF(DD112&lt;DD$3,1,((DD$4-DD112)/DD$5))))))*100</f>
        <v>65.949820788530474</v>
      </c>
      <c r="DF112" s="73">
        <v>48</v>
      </c>
      <c r="DG112" s="68">
        <f>(IF(DF112=-1,0,(IF(DF112&gt;DF$4,0,IF(DF112&lt;DF$3,1,((DF$4-DF112)/DF$5))))))*100</f>
        <v>80.3347280334728</v>
      </c>
      <c r="DH112" s="73">
        <v>685</v>
      </c>
      <c r="DI112" s="68">
        <f>(IF(DH112=-1,0,(IF(DH112&gt;DH$4,0,IF(DH112&lt;DH$3,1,((DH$4-DH112)/DH$5))))))*100</f>
        <v>42.916666666666664</v>
      </c>
      <c r="DJ112" s="73">
        <v>120</v>
      </c>
      <c r="DK112" s="66">
        <f>(IF(DJ112=-1,0,(IF(DJ112&gt;DJ$4,0,IF(DJ112&lt;DJ$3,1,((DJ$4-DJ112)/DJ$5))))))*100</f>
        <v>82.857142857142861</v>
      </c>
      <c r="DL112" s="78">
        <f>AVERAGE(CW112,CY112,DA112,DC112,DE112,DG112,DI112,DK112)</f>
        <v>62.084020166305393</v>
      </c>
      <c r="DM112" s="78">
        <f>+DL112</f>
        <v>62.084020166305393</v>
      </c>
      <c r="DN112" s="115">
        <f>ROUND(DL112,1)</f>
        <v>62.1</v>
      </c>
      <c r="DO112" s="69">
        <f>RANK(DM112,DM$13:DM$224)</f>
        <v>135</v>
      </c>
      <c r="DP112" s="67">
        <v>660</v>
      </c>
      <c r="DQ112" s="66">
        <f>(IF(DP112=-1,0,(IF(DP112&gt;DP$4,0,IF(DP112&lt;DP$3,1,((DP$4-DP112)/DP$5))))))*100</f>
        <v>55.737704918032783</v>
      </c>
      <c r="DR112" s="67">
        <v>25.8</v>
      </c>
      <c r="DS112" s="66">
        <f>(IF(DR112=-1,0,(IF(DR112&gt;DR$4,0,IF(DR112&lt;DR$3,1,((DR$4-DR112)/DR$5))))))*100</f>
        <v>71.091113610798658</v>
      </c>
      <c r="DT112" s="67">
        <v>6</v>
      </c>
      <c r="DU112" s="66">
        <f>DT112/18*100</f>
        <v>33.333333333333329</v>
      </c>
      <c r="DV112" s="78">
        <f>AVERAGE(DU112,DQ112,DS112)</f>
        <v>53.387383954054918</v>
      </c>
      <c r="DW112" s="78">
        <f>+DV112</f>
        <v>53.387383954054918</v>
      </c>
      <c r="DX112" s="115">
        <f>ROUND(DV112,1)</f>
        <v>53.4</v>
      </c>
      <c r="DY112" s="69">
        <f>RANK(DW112,DW$13:DW$224)</f>
        <v>121</v>
      </c>
      <c r="DZ112" s="67">
        <v>0</v>
      </c>
      <c r="EA112" s="68">
        <f>(IF(DZ112=-1,0,(IF(DZ112&lt;DZ$4,0,IF(DZ112&gt;DZ$3,1,((-DZ$4+DZ112)/DZ$5))))))*100</f>
        <v>0</v>
      </c>
      <c r="EB112" s="67">
        <v>0</v>
      </c>
      <c r="EC112" s="66">
        <f>(IF(EB112=-1,0,(IF(EB112&lt;EB$4,0,IF(EB112&gt;EB$3,1,((-EB$4+EB112)/EB$5))))))*100</f>
        <v>0</v>
      </c>
      <c r="ED112" s="68">
        <f>AVERAGE(EA112,EC112)</f>
        <v>0</v>
      </c>
      <c r="EE112" s="78">
        <f>+ED112</f>
        <v>0</v>
      </c>
      <c r="EF112" s="115">
        <f>ROUND(ED112,1)</f>
        <v>0</v>
      </c>
      <c r="EG112" s="69">
        <f>RANK(EE112,EE$13:EE$224)</f>
        <v>168</v>
      </c>
      <c r="EH112" s="81"/>
      <c r="EI112" s="81"/>
      <c r="EJ112" s="81"/>
      <c r="EK112" s="83">
        <f>RANK(EN112,EN$13:EN$224)</f>
        <v>164</v>
      </c>
      <c r="EL112" s="134">
        <f>ROUND(EM112,1)</f>
        <v>46.9</v>
      </c>
      <c r="EM112" s="158">
        <f>AVERAGE(Q112,AC112,BA112,BH112,BY112,CR112,DL112,DV112,ED112,AO112)</f>
        <v>46.938842625835029</v>
      </c>
      <c r="EN112" s="139">
        <f>AVERAGE(Q112,AC112,BA112,BH112,BY112,CR112,DL112,DV112,ED112,AO112)</f>
        <v>46.938842625835029</v>
      </c>
      <c r="EO112" s="84"/>
      <c r="EP112" s="85"/>
      <c r="EQ112" s="46"/>
    </row>
    <row r="113" spans="1:147" ht="14.45" customHeight="1" x14ac:dyDescent="0.25">
      <c r="A113" s="64" t="s">
        <v>113</v>
      </c>
      <c r="B113" s="156" t="str">
        <f>INDEX('Economy Names'!$A$2:$H$213,'Economy Names'!L102,'Economy Names'!$K$1)</f>
        <v>Korea, Rep.</v>
      </c>
      <c r="C113" s="65">
        <v>3</v>
      </c>
      <c r="D113" s="66">
        <f>(IF(C113=-1,0,(IF(C113&gt;C$4,0,IF(C113&lt;C$3,1,((C$4-C113)/C$5))))))*100</f>
        <v>88.235294117647058</v>
      </c>
      <c r="E113" s="65">
        <v>8</v>
      </c>
      <c r="F113" s="66">
        <f>(IF(E113=-1,0,(IF(E113&gt;E$4,0,IF(E113&lt;E$3,1,((E$4-E113)/E$5))))))*100</f>
        <v>92.462311557788951</v>
      </c>
      <c r="G113" s="67">
        <v>14.5507589094709</v>
      </c>
      <c r="H113" s="66">
        <f>(IF(G113=-1,0,(IF(G113&gt;G$4,0,IF(G113&lt;G$3,1,((G$4-G113)/G$5))))))*100</f>
        <v>92.724620545264543</v>
      </c>
      <c r="I113" s="65">
        <v>3</v>
      </c>
      <c r="J113" s="66">
        <f>(IF(I113=-1,0,(IF(I113&gt;I$4,0,IF(I113&lt;I$3,1,((I$4-I113)/I$5))))))*100</f>
        <v>88.235294117647058</v>
      </c>
      <c r="K113" s="65">
        <v>8</v>
      </c>
      <c r="L113" s="66">
        <f>(IF(K113=-1,0,(IF(K113&gt;K$4,0,IF(K113&lt;K$3,1,((K$4-K113)/K$5))))))*100</f>
        <v>92.462311557788951</v>
      </c>
      <c r="M113" s="67">
        <v>14.5507589094709</v>
      </c>
      <c r="N113" s="68">
        <f>(IF(M113=-1,0,(IF(M113&gt;M$4,0,IF(M113&lt;M$3,1,((M$4-M113)/M$5))))))*100</f>
        <v>92.724620545264543</v>
      </c>
      <c r="O113" s="67">
        <v>0</v>
      </c>
      <c r="P113" s="66">
        <f>(IF(O113=-1,0,(IF(O113&gt;O$4,0,IF(O113&lt;O$3,1,((O$4-O113)/O$5))))))*100</f>
        <v>100</v>
      </c>
      <c r="Q113" s="68">
        <f>25%*P113+12.5%*D113+12.5%*F113+12.5%*H113+12.5%*J113+12.5%*L113+12.5%*N113</f>
        <v>93.355556555175127</v>
      </c>
      <c r="R113" s="78">
        <f>+Q113</f>
        <v>93.355556555175127</v>
      </c>
      <c r="S113" s="115">
        <f>+ROUND(Q113,1)</f>
        <v>93.4</v>
      </c>
      <c r="T113" s="69">
        <f>RANK(R113,R$13:R$224)</f>
        <v>33</v>
      </c>
      <c r="U113" s="70">
        <v>10</v>
      </c>
      <c r="V113" s="66">
        <f>(IF(U113=-1,0,(IF(U113&gt;U$4,0,IF(U113&lt;U$3,1,((U$4-U113)/U$5))))))*100</f>
        <v>80</v>
      </c>
      <c r="W113" s="71">
        <v>27.5</v>
      </c>
      <c r="X113" s="66">
        <f>(IF(W113=-1,0,(IF(W113&gt;W$4,0,IF(W113&lt;W$3,1,((W$4-W113)/W$5))))))*100</f>
        <v>99.567723342939487</v>
      </c>
      <c r="Y113" s="71">
        <v>4.3654004614334401</v>
      </c>
      <c r="Z113" s="68">
        <f>(IF(Y113=-1,0,(IF(Y113&gt;Y$4,0,IF(Y113&lt;Y$3,1,((Y$4-Y113)/Y$5))))))*100</f>
        <v>78.172997692832809</v>
      </c>
      <c r="AA113" s="70">
        <v>12</v>
      </c>
      <c r="AB113" s="66">
        <f>IF(AA113="No Practice", 0, AA113/15*100)</f>
        <v>80</v>
      </c>
      <c r="AC113" s="68">
        <f>AVERAGE(V113,X113,Z113,AB113)</f>
        <v>84.435180258943063</v>
      </c>
      <c r="AD113" s="68">
        <f>+AC113</f>
        <v>84.435180258943063</v>
      </c>
      <c r="AE113" s="115">
        <f>+ROUND(AC113,1)</f>
        <v>84.4</v>
      </c>
      <c r="AF113" s="72">
        <f>RANK(AD113,AD$13:AD$224)</f>
        <v>12</v>
      </c>
      <c r="AG113" s="70">
        <v>3</v>
      </c>
      <c r="AH113" s="66">
        <f>(IF(AG113=-1,0,(IF(AG113&gt;AG$4,0,IF(AG113&lt;AG$3,1,((AG$4-AG113)/AG$5))))))*100</f>
        <v>100</v>
      </c>
      <c r="AI113" s="70">
        <v>13</v>
      </c>
      <c r="AJ113" s="66">
        <f>(IF(AI113=-1,0,(IF(AI113&gt;AI$4,0,IF(AI113&lt;AI$3,1,((AI$4-AI113)/AI$5))))))*100</f>
        <v>100</v>
      </c>
      <c r="AK113" s="71">
        <v>34.308139490074502</v>
      </c>
      <c r="AL113" s="66">
        <f>(IF(AK113=-1,0,(IF(AK113&gt;AK$4,0,IF(AK113&lt;AK$3,1,((AK$4-AK113)/AK$5))))))*100</f>
        <v>99.576442722344765</v>
      </c>
      <c r="AM113" s="70">
        <v>8</v>
      </c>
      <c r="AN113" s="66">
        <f>+IF(AM113="No Practice",0,AM113/8)*100</f>
        <v>100</v>
      </c>
      <c r="AO113" s="74">
        <f>AVERAGE(AH113,AJ113,AL113,AN113)</f>
        <v>99.894110680586195</v>
      </c>
      <c r="AP113" s="68">
        <f>+AO113</f>
        <v>99.894110680586195</v>
      </c>
      <c r="AQ113" s="115">
        <f>+ROUND(AO113,1)</f>
        <v>99.9</v>
      </c>
      <c r="AR113" s="69">
        <f>RANK(AP113,AP$13:AP$224)</f>
        <v>2</v>
      </c>
      <c r="AS113" s="75">
        <v>7</v>
      </c>
      <c r="AT113" s="66">
        <f>(IF(AS113=-1,0,(IF(AS113&gt;AS$4,0,IF(AS113&lt;AS$3,1,((AS$4-AS113)/AS$5))))))*100</f>
        <v>50</v>
      </c>
      <c r="AU113" s="75">
        <v>5.5</v>
      </c>
      <c r="AV113" s="66">
        <f>(IF(AU113=-1,0,(IF(AU113&gt;AU$4,0,IF(AU113&lt;AU$3,1,((AU$4-AU113)/AU$5))))))*100</f>
        <v>97.84688995215312</v>
      </c>
      <c r="AW113" s="75">
        <v>5.1213961683056697</v>
      </c>
      <c r="AX113" s="68">
        <f>(IF(AW113=-1,0,(IF(AW113&gt;AW$4,0,IF(AW113&lt;AW$3,1,((AW$4-AW113)/AW$5))))))*100</f>
        <v>65.857358877962213</v>
      </c>
      <c r="AY113" s="75">
        <v>27.5</v>
      </c>
      <c r="AZ113" s="66">
        <f>+IF(AY113="No Practice",0,AY113/30)*100</f>
        <v>91.666666666666657</v>
      </c>
      <c r="BA113" s="76">
        <f>AVERAGE(AT113,AV113,AX113,AZ113)</f>
        <v>76.342728874195501</v>
      </c>
      <c r="BB113" s="68">
        <f>+BA113</f>
        <v>76.342728874195501</v>
      </c>
      <c r="BC113" s="115">
        <f>+ROUND(BA113,1)</f>
        <v>76.3</v>
      </c>
      <c r="BD113" s="69">
        <f>RANK(BB113,BB$13:BB$224)</f>
        <v>40</v>
      </c>
      <c r="BE113" s="73">
        <v>8</v>
      </c>
      <c r="BF113" s="73">
        <v>5</v>
      </c>
      <c r="BG113" s="77">
        <f>+SUM(BE113,BF113)</f>
        <v>13</v>
      </c>
      <c r="BH113" s="76">
        <f>(IF(BG113=-1,0,(IF(BG113&lt;BG$4,0,IF(BG113&gt;BG$3,1,((-BG$4+BG113)/BG$5))))))*100</f>
        <v>65</v>
      </c>
      <c r="BI113" s="119">
        <f>+BH113</f>
        <v>65</v>
      </c>
      <c r="BJ113" s="115">
        <f>ROUND(BH113,1)</f>
        <v>65</v>
      </c>
      <c r="BK113" s="69">
        <f>RANK(BI113,BI$13:BI$224)</f>
        <v>67</v>
      </c>
      <c r="BL113" s="73">
        <v>8</v>
      </c>
      <c r="BM113" s="68">
        <f>(IF(BL113=-1,0,(IF(BL113&lt;BL$4,0,IF(BL113&gt;BL$3,1,((-BL$4+BL113)/BL$5))))))*100</f>
        <v>80</v>
      </c>
      <c r="BN113" s="73">
        <v>6</v>
      </c>
      <c r="BO113" s="68">
        <f>(IF(BN113=-1,0,(IF(BN113&lt;BN$4,0,IF(BN113&gt;BN$3,1,((-BN$4+BN113)/BN$5))))))*100</f>
        <v>60</v>
      </c>
      <c r="BP113" s="73">
        <v>8</v>
      </c>
      <c r="BQ113" s="68">
        <f>(IF(BP113=-1,0,(IF(BP113&lt;BP$4,0,IF(BP113&gt;BP$3,1,((-BP$4+BP113)/BP$5))))))*100</f>
        <v>80</v>
      </c>
      <c r="BR113" s="73">
        <v>4</v>
      </c>
      <c r="BS113" s="78">
        <f>(IF(BR113=-1,0,(IF(BR113&lt;BR$4,0,IF(BR113&gt;BR$3,1,((-BR$4+BR113)/BR$5))))))*100</f>
        <v>66.666666666666657</v>
      </c>
      <c r="BT113" s="73">
        <v>5</v>
      </c>
      <c r="BU113" s="68">
        <f>(IF(BT113=-1,0,(IF(BT113&lt;BT$4,0,IF(BT113&gt;BT$3,1,((-BT$4+BT113)/BT$5))))))*100</f>
        <v>71.428571428571431</v>
      </c>
      <c r="BV113" s="73">
        <v>6</v>
      </c>
      <c r="BW113" s="66">
        <f>(IF(BV113=-1,0,(IF(BV113&lt;BV$4,0,IF(BV113&gt;BV$3,1,((-BV$4+BV113)/BV$5))))))*100</f>
        <v>85.714285714285708</v>
      </c>
      <c r="BX113" s="77">
        <f>+SUM(BN113,BL113,BP113,BR113,BT113,BV113)</f>
        <v>37</v>
      </c>
      <c r="BY113" s="80">
        <f>(IF(BX113=-1,0,(IF(BX113&lt;BX$4,0,IF(BX113&gt;BX$3,1,((-BX$4+BX113)/BX$5))))))*100</f>
        <v>74</v>
      </c>
      <c r="BZ113" s="78">
        <f>+BY113</f>
        <v>74</v>
      </c>
      <c r="CA113" s="115">
        <f>+ROUND(BY113,1)</f>
        <v>74</v>
      </c>
      <c r="CB113" s="72">
        <f>RANK(BZ113,BZ$13:BZ$224)</f>
        <v>25</v>
      </c>
      <c r="CC113" s="73">
        <v>12</v>
      </c>
      <c r="CD113" s="68">
        <f>(IF(CC113=-1,0,(IF(CC113&gt;CC$4,0,IF(CC113&lt;CC$3,1,((CC$4-CC113)/CC$5))))))*100</f>
        <v>85</v>
      </c>
      <c r="CE113" s="73">
        <v>174</v>
      </c>
      <c r="CF113" s="66">
        <f>(IF(CE113=-1,0,(IF(CE113&gt;CE$4,0,IF(CE113&lt;CE$3,1,((CE$4-CE113)/CE$5))))))*100</f>
        <v>80.680061823802163</v>
      </c>
      <c r="CG113" s="73">
        <v>33.1870525621475</v>
      </c>
      <c r="CH113" s="66">
        <f>(IF(CG113=-1,0,(IF(CG113&gt;CG$4,0,IF(CG113&lt;CG$3,1,((CG$4-CG113)/CG$5)^$CH$3)))))*100</f>
        <v>90.081717687124979</v>
      </c>
      <c r="CI113" s="73">
        <v>0</v>
      </c>
      <c r="CJ113" s="78">
        <f>IF(CI113="NO VAT","No VAT",(IF(CI113="NO REFUND",0,(IF(CI113&gt;CI$5,0,IF(CI113&lt;CI$3,1,((CI$5-CI113)/CI$5))))))*100)</f>
        <v>100</v>
      </c>
      <c r="CK113" s="73">
        <v>8.6428571428571406</v>
      </c>
      <c r="CL113" s="68">
        <f>IF(CK113="NO VAT","No VAT",(IF(CK113="NO REFUND",0,(IF(CK113&gt;CK$4,0,IF(CK113&lt;CK$3,1,((CK$4-CK113)/CK$5))))))*100)</f>
        <v>89.492553778268075</v>
      </c>
      <c r="CM113" s="73">
        <v>9</v>
      </c>
      <c r="CN113" s="68">
        <f>IF(CM113="NO CIT","No CIT",IF(CM113&gt;CM$4,0,IF(CM113&lt;CM$3,1,((CM$4-CM113)/CM$5)))*100)</f>
        <v>86.238532110091754</v>
      </c>
      <c r="CO113" s="73">
        <v>0</v>
      </c>
      <c r="CP113" s="66">
        <f>IF(CO113="NO CIT","No CIT",IF(CO113&gt;CO$4,0,IF(CO113&lt;CO$3,1,((CO$5-CO113)/CO$5)))*100)</f>
        <v>100</v>
      </c>
      <c r="CQ113" s="157">
        <f>IF(OR(ISNUMBER(CJ113),ISNUMBER(CL113),ISNUMBER(CN113),ISNUMBER(CP113)),AVERAGE(CJ113,CL113,CN113,CP113),"")</f>
        <v>93.932771472089954</v>
      </c>
      <c r="CR113" s="128">
        <f>AVERAGE(CD113,CF113,CH113,CQ113)</f>
        <v>87.423637745754277</v>
      </c>
      <c r="CS113" s="78">
        <f>+CR113</f>
        <v>87.423637745754277</v>
      </c>
      <c r="CT113" s="115">
        <f>ROUND(CR113,1)</f>
        <v>87.4</v>
      </c>
      <c r="CU113" s="69">
        <f>RANK(CS113,CS$13:CS$224)</f>
        <v>21</v>
      </c>
      <c r="CV113" s="73">
        <v>13.375</v>
      </c>
      <c r="CW113" s="68">
        <f>(IF(CV113=-1,0,(IF(CV113&gt;CV$4,0,IF(CV113&lt;CV$3,1,((CV$4-CV113)/CV$5))))))*100</f>
        <v>92.216981132075475</v>
      </c>
      <c r="CX113" s="73">
        <v>1</v>
      </c>
      <c r="CY113" s="68">
        <f>(IF(CX113=-1,0,(IF(CX113&gt;CX$4,0,IF(CX113&lt;CX$3,1,((CX$4-CX113)/CX$5))))))*100</f>
        <v>100</v>
      </c>
      <c r="CZ113" s="73">
        <v>184.72333333333299</v>
      </c>
      <c r="DA113" s="68">
        <f>(IF(CZ113=-1,0,(IF(CZ113&gt;CZ$4,0,IF(CZ113&lt;CZ$3,1,((CZ$4-CZ113)/CZ$5))))))*100</f>
        <v>82.573270440251605</v>
      </c>
      <c r="DB113" s="73">
        <v>11.095000000000001</v>
      </c>
      <c r="DC113" s="68">
        <f>(IF(DB113=-1,0,(IF(DB113&gt;DB$4,0,IF(DB113&lt;DB$3,1,((DB$4-DB113)/DB$5))))))*100</f>
        <v>97.226249999999993</v>
      </c>
      <c r="DD113" s="73">
        <v>6</v>
      </c>
      <c r="DE113" s="68">
        <f>(IF(DD113=-1,0,(IF(DD113&gt;DD$4,0,IF(DD113&lt;DD$3,1,((DD$4-DD113)/DD$5))))))*100</f>
        <v>98.207885304659499</v>
      </c>
      <c r="DF113" s="73">
        <v>1</v>
      </c>
      <c r="DG113" s="68">
        <f>(IF(DF113=-1,0,(IF(DF113&gt;DF$4,0,IF(DF113&lt;DF$3,1,((DF$4-DF113)/DF$5))))))*100</f>
        <v>100</v>
      </c>
      <c r="DH113" s="73">
        <v>314.63888888888903</v>
      </c>
      <c r="DI113" s="68">
        <f>(IF(DH113=-1,0,(IF(DH113&gt;DH$4,0,IF(DH113&lt;DH$3,1,((DH$4-DH113)/DH$5))))))*100</f>
        <v>73.780092592592581</v>
      </c>
      <c r="DJ113" s="73">
        <v>26.75</v>
      </c>
      <c r="DK113" s="66">
        <f>(IF(DJ113=-1,0,(IF(DJ113&gt;DJ$4,0,IF(DJ113&lt;DJ$3,1,((DJ$4-DJ113)/DJ$5))))))*100</f>
        <v>96.178571428571431</v>
      </c>
      <c r="DL113" s="78">
        <f>AVERAGE(CW113,CY113,DA113,DC113,DE113,DG113,DI113,DK113)</f>
        <v>92.522881362268819</v>
      </c>
      <c r="DM113" s="78">
        <f>+DL113</f>
        <v>92.522881362268819</v>
      </c>
      <c r="DN113" s="115">
        <f>ROUND(DL113,1)</f>
        <v>92.5</v>
      </c>
      <c r="DO113" s="69">
        <f>RANK(DM113,DM$13:DM$224)</f>
        <v>36</v>
      </c>
      <c r="DP113" s="67">
        <v>290</v>
      </c>
      <c r="DQ113" s="66">
        <f>(IF(DP113=-1,0,(IF(DP113&gt;DP$4,0,IF(DP113&lt;DP$3,1,((DP$4-DP113)/DP$5))))))*100</f>
        <v>86.065573770491795</v>
      </c>
      <c r="DR113" s="67">
        <v>12.7</v>
      </c>
      <c r="DS113" s="66">
        <f>(IF(DR113=-1,0,(IF(DR113&gt;DR$4,0,IF(DR113&lt;DR$3,1,((DR$4-DR113)/DR$5))))))*100</f>
        <v>85.826771653543304</v>
      </c>
      <c r="DT113" s="67">
        <v>14.5</v>
      </c>
      <c r="DU113" s="66">
        <f>DT113/18*100</f>
        <v>80.555555555555557</v>
      </c>
      <c r="DV113" s="78">
        <f>AVERAGE(DU113,DQ113,DS113)</f>
        <v>84.149300326530224</v>
      </c>
      <c r="DW113" s="78">
        <f>+DV113</f>
        <v>84.149300326530224</v>
      </c>
      <c r="DX113" s="115">
        <f>ROUND(DV113,1)</f>
        <v>84.1</v>
      </c>
      <c r="DY113" s="69">
        <f>RANK(DW113,DW$13:DW$224)</f>
        <v>2</v>
      </c>
      <c r="DZ113" s="67">
        <v>84.325221193246506</v>
      </c>
      <c r="EA113" s="68">
        <f>(IF(DZ113=-1,0,(IF(DZ113&lt;DZ$4,0,IF(DZ113&gt;DZ$3,1,((-DZ$4+DZ113)/DZ$5))))))*100</f>
        <v>90.769882877552746</v>
      </c>
      <c r="EB113" s="67">
        <v>12</v>
      </c>
      <c r="EC113" s="66">
        <f>(IF(EB113=-1,0,(IF(EB113&lt;EB$4,0,IF(EB113&gt;EB$3,1,((-EB$4+EB113)/EB$5))))))*100</f>
        <v>75</v>
      </c>
      <c r="ED113" s="68">
        <f>AVERAGE(EA113,EC113)</f>
        <v>82.884941438776366</v>
      </c>
      <c r="EE113" s="78">
        <f>+ED113</f>
        <v>82.884941438776366</v>
      </c>
      <c r="EF113" s="115">
        <f>ROUND(ED113,1)</f>
        <v>82.9</v>
      </c>
      <c r="EG113" s="69">
        <f>RANK(EE113,EE$13:EE$224)</f>
        <v>11</v>
      </c>
      <c r="EH113" s="81"/>
      <c r="EI113" s="81"/>
      <c r="EJ113" s="81"/>
      <c r="EK113" s="83">
        <f>RANK(EN113,EN$13:EN$224)</f>
        <v>5</v>
      </c>
      <c r="EL113" s="134">
        <f>ROUND(EM113,1)</f>
        <v>84</v>
      </c>
      <c r="EM113" s="158">
        <f>AVERAGE(Q113,AC113,BA113,BH113,BY113,CR113,DL113,DV113,ED113,AO113)</f>
        <v>84.000833724222957</v>
      </c>
      <c r="EN113" s="139">
        <f>AVERAGE(Q113,AC113,BA113,BH113,BY113,CR113,DL113,DV113,ED113,AO113)</f>
        <v>84.000833724222957</v>
      </c>
      <c r="EO113" s="84"/>
      <c r="EP113" s="85"/>
      <c r="EQ113" s="46"/>
    </row>
    <row r="114" spans="1:147" ht="14.45" customHeight="1" x14ac:dyDescent="0.25">
      <c r="A114" s="64" t="s">
        <v>114</v>
      </c>
      <c r="B114" s="156" t="str">
        <f>INDEX('Economy Names'!$A$2:$H$213,'Economy Names'!L103,'Economy Names'!$K$1)</f>
        <v>Kosovo</v>
      </c>
      <c r="C114" s="65">
        <v>3</v>
      </c>
      <c r="D114" s="66">
        <f>(IF(C114=-1,0,(IF(C114&gt;C$4,0,IF(C114&lt;C$3,1,((C$4-C114)/C$5))))))*100</f>
        <v>88.235294117647058</v>
      </c>
      <c r="E114" s="65">
        <v>4.5</v>
      </c>
      <c r="F114" s="66">
        <f>(IF(E114=-1,0,(IF(E114&gt;E$4,0,IF(E114&lt;E$3,1,((E$4-E114)/E$5))))))*100</f>
        <v>95.979899497487438</v>
      </c>
      <c r="G114" s="67">
        <v>1.35314149794174</v>
      </c>
      <c r="H114" s="66">
        <f>(IF(G114=-1,0,(IF(G114&gt;G$4,0,IF(G114&lt;G$3,1,((G$4-G114)/G$5))))))*100</f>
        <v>99.323429251029125</v>
      </c>
      <c r="I114" s="65">
        <v>3</v>
      </c>
      <c r="J114" s="66">
        <f>(IF(I114=-1,0,(IF(I114&gt;I$4,0,IF(I114&lt;I$3,1,((I$4-I114)/I$5))))))*100</f>
        <v>88.235294117647058</v>
      </c>
      <c r="K114" s="65">
        <v>4.5</v>
      </c>
      <c r="L114" s="66">
        <f>(IF(K114=-1,0,(IF(K114&gt;K$4,0,IF(K114&lt;K$3,1,((K$4-K114)/K$5))))))*100</f>
        <v>95.979899497487438</v>
      </c>
      <c r="M114" s="67">
        <v>1.35314149794174</v>
      </c>
      <c r="N114" s="68">
        <f>(IF(M114=-1,0,(IF(M114&gt;M$4,0,IF(M114&lt;M$3,1,((M$4-M114)/M$5))))))*100</f>
        <v>99.323429251029125</v>
      </c>
      <c r="O114" s="67">
        <v>0</v>
      </c>
      <c r="P114" s="66">
        <f>(IF(O114=-1,0,(IF(O114&gt;O$4,0,IF(O114&lt;O$3,1,((O$4-O114)/O$5))))))*100</f>
        <v>100</v>
      </c>
      <c r="Q114" s="68">
        <f>25%*P114+12.5%*D114+12.5%*F114+12.5%*H114+12.5%*J114+12.5%*L114+12.5%*N114</f>
        <v>95.884655716540905</v>
      </c>
      <c r="R114" s="78">
        <f>+Q114</f>
        <v>95.884655716540905</v>
      </c>
      <c r="S114" s="115">
        <f>+ROUND(Q114,1)</f>
        <v>95.9</v>
      </c>
      <c r="T114" s="69">
        <f>RANK(R114,R$13:R$224)</f>
        <v>12</v>
      </c>
      <c r="U114" s="70">
        <v>18</v>
      </c>
      <c r="V114" s="66">
        <f>(IF(U114=-1,0,(IF(U114&gt;U$4,0,IF(U114&lt;U$3,1,((U$4-U114)/U$5))))))*100</f>
        <v>48</v>
      </c>
      <c r="W114" s="70">
        <v>237</v>
      </c>
      <c r="X114" s="66">
        <f>(IF(W114=-1,0,(IF(W114&gt;W$4,0,IF(W114&lt;W$3,1,((W$4-W114)/W$5))))))*100</f>
        <v>39.19308357348703</v>
      </c>
      <c r="Y114" s="71">
        <v>5.2089993848165799</v>
      </c>
      <c r="Z114" s="68">
        <f>(IF(Y114=-1,0,(IF(Y114&gt;Y$4,0,IF(Y114&lt;Y$3,1,((Y$4-Y114)/Y$5))))))*100</f>
        <v>73.955003075917105</v>
      </c>
      <c r="AA114" s="70">
        <v>9</v>
      </c>
      <c r="AB114" s="66">
        <f>IF(AA114="No Practice", 0, AA114/15*100)</f>
        <v>60</v>
      </c>
      <c r="AC114" s="68">
        <f>AVERAGE(V114,X114,Z114,AB114)</f>
        <v>55.287021662351037</v>
      </c>
      <c r="AD114" s="68">
        <f>+AC114</f>
        <v>55.287021662351037</v>
      </c>
      <c r="AE114" s="115">
        <f>+ROUND(AC114,1)</f>
        <v>55.3</v>
      </c>
      <c r="AF114" s="72">
        <f>RANK(AD114,AD$13:AD$224)</f>
        <v>160</v>
      </c>
      <c r="AG114" s="70">
        <v>7</v>
      </c>
      <c r="AH114" s="66">
        <f>(IF(AG114=-1,0,(IF(AG114&gt;AG$4,0,IF(AG114&lt;AG$3,1,((AG$4-AG114)/AG$5))))))*100</f>
        <v>33.333333333333329</v>
      </c>
      <c r="AI114" s="70">
        <v>36</v>
      </c>
      <c r="AJ114" s="66">
        <f>(IF(AI114=-1,0,(IF(AI114&gt;AI$4,0,IF(AI114&lt;AI$3,1,((AI$4-AI114)/AI$5))))))*100</f>
        <v>92.173913043478265</v>
      </c>
      <c r="AK114" s="71">
        <v>406.21307768210897</v>
      </c>
      <c r="AL114" s="66">
        <f>(IF(AK114=-1,0,(IF(AK114&gt;AK$4,0,IF(AK114&lt;AK$3,1,((AK$4-AK114)/AK$5))))))*100</f>
        <v>94.985023732319647</v>
      </c>
      <c r="AM114" s="70">
        <v>6</v>
      </c>
      <c r="AN114" s="66">
        <f>+IF(AM114="No Practice",0,AM114/8)*100</f>
        <v>75</v>
      </c>
      <c r="AO114" s="74">
        <f>AVERAGE(AH114,AJ114,AL114,AN114)</f>
        <v>73.873067527282814</v>
      </c>
      <c r="AP114" s="68">
        <f>+AO114</f>
        <v>73.873067527282814</v>
      </c>
      <c r="AQ114" s="115">
        <f>+ROUND(AO114,1)</f>
        <v>73.900000000000006</v>
      </c>
      <c r="AR114" s="69">
        <f>RANK(AP114,AP$13:AP$224)</f>
        <v>90</v>
      </c>
      <c r="AS114" s="75">
        <v>6</v>
      </c>
      <c r="AT114" s="66">
        <f>(IF(AS114=-1,0,(IF(AS114&gt;AS$4,0,IF(AS114&lt;AS$3,1,((AS$4-AS114)/AS$5))))))*100</f>
        <v>58.333333333333336</v>
      </c>
      <c r="AU114" s="75">
        <v>32</v>
      </c>
      <c r="AV114" s="66">
        <f>(IF(AU114=-1,0,(IF(AU114&gt;AU$4,0,IF(AU114&lt;AU$3,1,((AU$4-AU114)/AU$5))))))*100</f>
        <v>85.167464114832541</v>
      </c>
      <c r="AW114" s="75">
        <v>0.26575699019575999</v>
      </c>
      <c r="AX114" s="68">
        <f>(IF(AW114=-1,0,(IF(AW114&gt;AW$4,0,IF(AW114&lt;AW$3,1,((AW$4-AW114)/AW$5))))))*100</f>
        <v>98.228286732028266</v>
      </c>
      <c r="AY114" s="75">
        <v>20.5</v>
      </c>
      <c r="AZ114" s="66">
        <f>+IF(AY114="No Practice",0,AY114/30)*100</f>
        <v>68.333333333333329</v>
      </c>
      <c r="BA114" s="76">
        <f>AVERAGE(AT114,AV114,AX114,AZ114)</f>
        <v>77.515604378381866</v>
      </c>
      <c r="BB114" s="68">
        <f>+BA114</f>
        <v>77.515604378381866</v>
      </c>
      <c r="BC114" s="115">
        <f>+ROUND(BA114,1)</f>
        <v>77.5</v>
      </c>
      <c r="BD114" s="69">
        <f>RANK(BB114,BB$13:BB$224)</f>
        <v>37</v>
      </c>
      <c r="BE114" s="73">
        <v>6</v>
      </c>
      <c r="BF114" s="73">
        <v>11</v>
      </c>
      <c r="BG114" s="77">
        <f>+SUM(BE114,BF114)</f>
        <v>17</v>
      </c>
      <c r="BH114" s="76">
        <f>(IF(BG114=-1,0,(IF(BG114&lt;BG$4,0,IF(BG114&gt;BG$3,1,((-BG$4+BG114)/BG$5))))))*100</f>
        <v>85</v>
      </c>
      <c r="BI114" s="119">
        <f>+BH114</f>
        <v>85</v>
      </c>
      <c r="BJ114" s="115">
        <f>ROUND(BH114,1)</f>
        <v>85</v>
      </c>
      <c r="BK114" s="69">
        <f>RANK(BI114,BI$13:BI$224)</f>
        <v>15</v>
      </c>
      <c r="BL114" s="73">
        <v>9</v>
      </c>
      <c r="BM114" s="68">
        <f>(IF(BL114=-1,0,(IF(BL114&lt;BL$4,0,IF(BL114&gt;BL$3,1,((-BL$4+BL114)/BL$5))))))*100</f>
        <v>90</v>
      </c>
      <c r="BN114" s="73">
        <v>6</v>
      </c>
      <c r="BO114" s="68">
        <f>(IF(BN114=-1,0,(IF(BN114&lt;BN$4,0,IF(BN114&gt;BN$3,1,((-BN$4+BN114)/BN$5))))))*100</f>
        <v>60</v>
      </c>
      <c r="BP114" s="73">
        <v>5</v>
      </c>
      <c r="BQ114" s="68">
        <f>(IF(BP114=-1,0,(IF(BP114&lt;BP$4,0,IF(BP114&gt;BP$3,1,((-BP$4+BP114)/BP$5))))))*100</f>
        <v>50</v>
      </c>
      <c r="BR114" s="73">
        <v>0</v>
      </c>
      <c r="BS114" s="78">
        <f>(IF(BR114=-1,0,(IF(BR114&lt;BR$4,0,IF(BR114&gt;BR$3,1,((-BR$4+BR114)/BR$5))))))*100</f>
        <v>0</v>
      </c>
      <c r="BT114" s="73">
        <v>0</v>
      </c>
      <c r="BU114" s="68">
        <f>(IF(BT114=-1,0,(IF(BT114&lt;BT$4,0,IF(BT114&gt;BT$3,1,((-BT$4+BT114)/BT$5))))))*100</f>
        <v>0</v>
      </c>
      <c r="BV114" s="73">
        <v>0</v>
      </c>
      <c r="BW114" s="66">
        <f>(IF(BV114=-1,0,(IF(BV114&lt;BV$4,0,IF(BV114&gt;BV$3,1,((-BV$4+BV114)/BV$5))))))*100</f>
        <v>0</v>
      </c>
      <c r="BX114" s="77">
        <f>+SUM(BN114,BL114,BP114,BR114,BT114,BV114)</f>
        <v>20</v>
      </c>
      <c r="BY114" s="80">
        <f>(IF(BX114=-1,0,(IF(BX114&lt;BX$4,0,IF(BX114&gt;BX$3,1,((-BX$4+BX114)/BX$5))))))*100</f>
        <v>40</v>
      </c>
      <c r="BZ114" s="78">
        <f>+BY114</f>
        <v>40</v>
      </c>
      <c r="CA114" s="115">
        <f>+ROUND(BY114,1)</f>
        <v>40</v>
      </c>
      <c r="CB114" s="72">
        <f>RANK(BZ114,BZ$13:BZ$224)</f>
        <v>128</v>
      </c>
      <c r="CC114" s="73">
        <v>10</v>
      </c>
      <c r="CD114" s="68">
        <f>(IF(CC114=-1,0,(IF(CC114&gt;CC$4,0,IF(CC114&lt;CC$3,1,((CC$4-CC114)/CC$5))))))*100</f>
        <v>88.333333333333329</v>
      </c>
      <c r="CE114" s="73">
        <v>153.5</v>
      </c>
      <c r="CF114" s="66">
        <f>(IF(CE114=-1,0,(IF(CE114&gt;CE$4,0,IF(CE114&lt;CE$3,1,((CE$4-CE114)/CE$5))))))*100</f>
        <v>83.848531684698614</v>
      </c>
      <c r="CG114" s="73">
        <v>15.2228724019108</v>
      </c>
      <c r="CH114" s="66">
        <f>(IF(CG114=-1,0,(IF(CG114&gt;CG$4,0,IF(CG114&lt;CG$3,1,((CG$4-CG114)/CG$5)^$CH$3)))))*100</f>
        <v>100</v>
      </c>
      <c r="CI114" s="73">
        <v>27</v>
      </c>
      <c r="CJ114" s="78">
        <f>IF(CI114="NO VAT","No VAT",(IF(CI114="NO REFUND",0,(IF(CI114&gt;CI$5,0,IF(CI114&lt;CI$3,1,((CI$5-CI114)/CI$5))))))*100)</f>
        <v>46</v>
      </c>
      <c r="CK114" s="73">
        <v>29.452380952380999</v>
      </c>
      <c r="CL114" s="68">
        <f>IF(CK114="NO VAT","No VAT",(IF(CK114="NO REFUND",0,(IF(CK114&gt;CK$4,0,IF(CK114&lt;CK$3,1,((CK$4-CK114)/CK$5))))))*100)</f>
        <v>49.319727891156376</v>
      </c>
      <c r="CM114" s="73">
        <v>21.5</v>
      </c>
      <c r="CN114" s="68">
        <f>IF(CM114="NO CIT","No CIT",IF(CM114&gt;CM$4,0,IF(CM114&lt;CM$3,1,((CM$4-CM114)/CM$5)))*100)</f>
        <v>63.302752293577981</v>
      </c>
      <c r="CO114" s="73">
        <v>11.714285714285699</v>
      </c>
      <c r="CP114" s="66">
        <f>IF(CO114="NO CIT","No CIT",IF(CO114&gt;CO$4,0,IF(CO114&lt;CO$3,1,((CO$5-CO114)/CO$5)))*100)</f>
        <v>63.392857142857181</v>
      </c>
      <c r="CQ114" s="157">
        <f>IF(OR(ISNUMBER(CJ114),ISNUMBER(CL114),ISNUMBER(CN114),ISNUMBER(CP114)),AVERAGE(CJ114,CL114,CN114,CP114),"")</f>
        <v>55.503834331897878</v>
      </c>
      <c r="CR114" s="128">
        <f>AVERAGE(CD114,CF114,CH114,CQ114)</f>
        <v>81.921424837482448</v>
      </c>
      <c r="CS114" s="78">
        <f>+CR114</f>
        <v>81.921424837482448</v>
      </c>
      <c r="CT114" s="115">
        <f>ROUND(CR114,1)</f>
        <v>81.900000000000006</v>
      </c>
      <c r="CU114" s="69">
        <f>RANK(CS114,CS$13:CS$224)</f>
        <v>48</v>
      </c>
      <c r="CV114" s="73">
        <v>3.5</v>
      </c>
      <c r="CW114" s="68">
        <f>(IF(CV114=-1,0,(IF(CV114&gt;CV$4,0,IF(CV114&lt;CV$3,1,((CV$4-CV114)/CV$5))))))*100</f>
        <v>98.427672955974842</v>
      </c>
      <c r="CX114" s="73">
        <v>5</v>
      </c>
      <c r="CY114" s="68">
        <f>(IF(CX114=-1,0,(IF(CX114&gt;CX$4,0,IF(CX114&lt;CX$3,1,((CX$4-CX114)/CX$5))))))*100</f>
        <v>97.633136094674555</v>
      </c>
      <c r="CZ114" s="73">
        <v>105</v>
      </c>
      <c r="DA114" s="68">
        <f>(IF(CZ114=-1,0,(IF(CZ114&gt;CZ$4,0,IF(CZ114&lt;CZ$3,1,((CZ$4-CZ114)/CZ$5))))))*100</f>
        <v>90.094339622641513</v>
      </c>
      <c r="DB114" s="73">
        <v>50</v>
      </c>
      <c r="DC114" s="68">
        <f>(IF(DB114=-1,0,(IF(DB114&gt;DB$4,0,IF(DB114&lt;DB$3,1,((DB$4-DB114)/DB$5))))))*100</f>
        <v>87.5</v>
      </c>
      <c r="DD114" s="73">
        <v>5.5</v>
      </c>
      <c r="DE114" s="68">
        <f>(IF(DD114=-1,0,(IF(DD114&gt;DD$4,0,IF(DD114&lt;DD$3,1,((DD$4-DD114)/DD$5))))))*100</f>
        <v>98.387096774193552</v>
      </c>
      <c r="DF114" s="73">
        <v>6.0277777777777803</v>
      </c>
      <c r="DG114" s="68">
        <f>(IF(DF114=-1,0,(IF(DF114&gt;DF$4,0,IF(DF114&lt;DF$3,1,((DF$4-DF114)/DF$5))))))*100</f>
        <v>97.896327289632737</v>
      </c>
      <c r="DH114" s="73">
        <v>128.333333333333</v>
      </c>
      <c r="DI114" s="68">
        <f>(IF(DH114=-1,0,(IF(DH114&gt;DH$4,0,IF(DH114&lt;DH$3,1,((DH$4-DH114)/DH$5))))))*100</f>
        <v>89.305555555555586</v>
      </c>
      <c r="DJ114" s="73">
        <v>42.2222222222222</v>
      </c>
      <c r="DK114" s="66">
        <f>(IF(DJ114=-1,0,(IF(DJ114&gt;DJ$4,0,IF(DJ114&lt;DJ$3,1,((DJ$4-DJ114)/DJ$5))))))*100</f>
        <v>93.968253968253975</v>
      </c>
      <c r="DL114" s="78">
        <f>AVERAGE(CW114,CY114,DA114,DC114,DE114,DG114,DI114,DK114)</f>
        <v>94.151547782615836</v>
      </c>
      <c r="DM114" s="78">
        <f>+DL114</f>
        <v>94.151547782615836</v>
      </c>
      <c r="DN114" s="115">
        <f>ROUND(DL114,1)</f>
        <v>94.2</v>
      </c>
      <c r="DO114" s="69">
        <f>RANK(DM114,DM$13:DM$224)</f>
        <v>31</v>
      </c>
      <c r="DP114" s="67">
        <v>330</v>
      </c>
      <c r="DQ114" s="66">
        <f>(IF(DP114=-1,0,(IF(DP114&gt;DP$4,0,IF(DP114&lt;DP$3,1,((DP$4-DP114)/DP$5))))))*100</f>
        <v>82.786885245901644</v>
      </c>
      <c r="DR114" s="67">
        <v>34.4</v>
      </c>
      <c r="DS114" s="66">
        <f>(IF(DR114=-1,0,(IF(DR114&gt;DR$4,0,IF(DR114&lt;DR$3,1,((DR$4-DR114)/DR$5))))))*100</f>
        <v>61.417322834645674</v>
      </c>
      <c r="DT114" s="67">
        <v>9</v>
      </c>
      <c r="DU114" s="66">
        <f>DT114/18*100</f>
        <v>50</v>
      </c>
      <c r="DV114" s="78">
        <f>AVERAGE(DU114,DQ114,DS114)</f>
        <v>64.73473602684912</v>
      </c>
      <c r="DW114" s="78">
        <f>+DV114</f>
        <v>64.73473602684912</v>
      </c>
      <c r="DX114" s="115">
        <f>ROUND(DV114,1)</f>
        <v>64.7</v>
      </c>
      <c r="DY114" s="69">
        <f>RANK(DW114,DW$13:DW$224)</f>
        <v>53</v>
      </c>
      <c r="DZ114" s="67">
        <v>39.5601329599492</v>
      </c>
      <c r="EA114" s="68">
        <f>(IF(DZ114=-1,0,(IF(DZ114&lt;DZ$4,0,IF(DZ114&gt;DZ$3,1,((-DZ$4+DZ114)/DZ$5))))))*100</f>
        <v>42.583566157103547</v>
      </c>
      <c r="EB114" s="67">
        <v>13.5</v>
      </c>
      <c r="EC114" s="66">
        <f>(IF(EB114=-1,0,(IF(EB114&lt;EB$4,0,IF(EB114&gt;EB$3,1,((-EB$4+EB114)/EB$5))))))*100</f>
        <v>84.375</v>
      </c>
      <c r="ED114" s="68">
        <f>AVERAGE(EA114,EC114)</f>
        <v>63.479283078551774</v>
      </c>
      <c r="EE114" s="78">
        <f>+ED114</f>
        <v>63.479283078551774</v>
      </c>
      <c r="EF114" s="115">
        <f>ROUND(ED114,1)</f>
        <v>63.5</v>
      </c>
      <c r="EG114" s="69">
        <f>RANK(EE114,EE$13:EE$224)</f>
        <v>48</v>
      </c>
      <c r="EH114" s="81"/>
      <c r="EI114" s="81"/>
      <c r="EJ114" s="81"/>
      <c r="EK114" s="83">
        <f>RANK(EN114,EN$13:EN$224)</f>
        <v>57</v>
      </c>
      <c r="EL114" s="134">
        <f>ROUND(EM114,1)</f>
        <v>73.2</v>
      </c>
      <c r="EM114" s="158">
        <f>AVERAGE(Q114,AC114,BA114,BH114,BY114,CR114,DL114,DV114,ED114,AO114)</f>
        <v>73.184734101005589</v>
      </c>
      <c r="EN114" s="139">
        <f>AVERAGE(Q114,AC114,BA114,BH114,BY114,CR114,DL114,DV114,ED114,AO114)</f>
        <v>73.184734101005589</v>
      </c>
      <c r="EO114" s="84"/>
      <c r="EP114" s="85"/>
      <c r="EQ114" s="46"/>
    </row>
    <row r="115" spans="1:147" ht="14.45" customHeight="1" x14ac:dyDescent="0.25">
      <c r="A115" s="64" t="s">
        <v>115</v>
      </c>
      <c r="B115" s="156" t="str">
        <f>INDEX('Economy Names'!$A$2:$H$213,'Economy Names'!L104,'Economy Names'!$K$1)</f>
        <v>Kuwait</v>
      </c>
      <c r="C115" s="65">
        <v>5</v>
      </c>
      <c r="D115" s="66">
        <f>(IF(C115=-1,0,(IF(C115&gt;C$4,0,IF(C115&lt;C$3,1,((C$4-C115)/C$5))))))*100</f>
        <v>76.470588235294116</v>
      </c>
      <c r="E115" s="65">
        <v>19</v>
      </c>
      <c r="F115" s="66">
        <f>(IF(E115=-1,0,(IF(E115&gt;E$4,0,IF(E115&lt;E$3,1,((E$4-E115)/E$5))))))*100</f>
        <v>81.4070351758794</v>
      </c>
      <c r="G115" s="67">
        <v>1.69244755137714</v>
      </c>
      <c r="H115" s="66">
        <f>(IF(G115=-1,0,(IF(G115&gt;G$4,0,IF(G115&lt;G$3,1,((G$4-G115)/G$5))))))*100</f>
        <v>99.153776224311429</v>
      </c>
      <c r="I115" s="65">
        <v>6</v>
      </c>
      <c r="J115" s="66">
        <f>(IF(I115=-1,0,(IF(I115&gt;I$4,0,IF(I115&lt;I$3,1,((I$4-I115)/I$5))))))*100</f>
        <v>70.588235294117652</v>
      </c>
      <c r="K115" s="65">
        <v>20</v>
      </c>
      <c r="L115" s="66">
        <f>(IF(K115=-1,0,(IF(K115&gt;K$4,0,IF(K115&lt;K$3,1,((K$4-K115)/K$5))))))*100</f>
        <v>80.402010050251263</v>
      </c>
      <c r="M115" s="67">
        <v>1.69244755137714</v>
      </c>
      <c r="N115" s="68">
        <f>(IF(M115=-1,0,(IF(M115&gt;M$4,0,IF(M115&lt;M$3,1,((M$4-M115)/M$5))))))*100</f>
        <v>99.153776224311429</v>
      </c>
      <c r="O115" s="67">
        <v>0</v>
      </c>
      <c r="P115" s="66">
        <f>(IF(O115=-1,0,(IF(O115&gt;O$4,0,IF(O115&lt;O$3,1,((O$4-O115)/O$5))))))*100</f>
        <v>100</v>
      </c>
      <c r="Q115" s="68">
        <f>25%*P115+12.5%*D115+12.5%*F115+12.5%*H115+12.5%*J115+12.5%*L115+12.5%*N115</f>
        <v>88.396927650520666</v>
      </c>
      <c r="R115" s="78">
        <f>+Q115</f>
        <v>88.396927650520666</v>
      </c>
      <c r="S115" s="115">
        <f>+ROUND(Q115,1)</f>
        <v>88.4</v>
      </c>
      <c r="T115" s="69">
        <f>RANK(R115,R$13:R$224)</f>
        <v>82</v>
      </c>
      <c r="U115" s="70">
        <v>19</v>
      </c>
      <c r="V115" s="66">
        <f>(IF(U115=-1,0,(IF(U115&gt;U$4,0,IF(U115&lt;U$3,1,((U$4-U115)/U$5))))))*100</f>
        <v>44</v>
      </c>
      <c r="W115" s="70">
        <v>103</v>
      </c>
      <c r="X115" s="66">
        <f>(IF(W115=-1,0,(IF(W115&gt;W$4,0,IF(W115&lt;W$3,1,((W$4-W115)/W$5))))))*100</f>
        <v>77.809798270893367</v>
      </c>
      <c r="Y115" s="71">
        <v>5.4766918945371899</v>
      </c>
      <c r="Z115" s="68">
        <f>(IF(Y115=-1,0,(IF(Y115&gt;Y$4,0,IF(Y115&lt;Y$3,1,((Y$4-Y115)/Y$5))))))*100</f>
        <v>72.616540527314058</v>
      </c>
      <c r="AA115" s="70">
        <v>14</v>
      </c>
      <c r="AB115" s="66">
        <f>IF(AA115="No Practice", 0, AA115/15*100)</f>
        <v>93.333333333333329</v>
      </c>
      <c r="AC115" s="68">
        <f>AVERAGE(V115,X115,Z115,AB115)</f>
        <v>71.939918032885188</v>
      </c>
      <c r="AD115" s="68">
        <f>+AC115</f>
        <v>71.939918032885188</v>
      </c>
      <c r="AE115" s="115">
        <f>+ROUND(AC115,1)</f>
        <v>71.900000000000006</v>
      </c>
      <c r="AF115" s="72">
        <f>RANK(AD115,AD$13:AD$224)</f>
        <v>68</v>
      </c>
      <c r="AG115" s="70">
        <v>5</v>
      </c>
      <c r="AH115" s="66">
        <f>(IF(AG115=-1,0,(IF(AG115&gt;AG$4,0,IF(AG115&lt;AG$3,1,((AG$4-AG115)/AG$5))))))*100</f>
        <v>66.666666666666657</v>
      </c>
      <c r="AI115" s="70">
        <v>49</v>
      </c>
      <c r="AJ115" s="66">
        <f>(IF(AI115=-1,0,(IF(AI115&gt;AI$4,0,IF(AI115&lt;AI$3,1,((AI$4-AI115)/AI$5))))))*100</f>
        <v>86.521739130434781</v>
      </c>
      <c r="AK115" s="71">
        <v>55.730785015633003</v>
      </c>
      <c r="AL115" s="66">
        <f>(IF(AK115=-1,0,(IF(AK115&gt;AK$4,0,IF(AK115&lt;AK$3,1,((AK$4-AK115)/AK$5))))))*100</f>
        <v>99.311965617090948</v>
      </c>
      <c r="AM115" s="70">
        <v>6</v>
      </c>
      <c r="AN115" s="66">
        <f>+IF(AM115="No Practice",0,AM115/8)*100</f>
        <v>75</v>
      </c>
      <c r="AO115" s="74">
        <f>AVERAGE(AH115,AJ115,AL115,AN115)</f>
        <v>81.875092853548097</v>
      </c>
      <c r="AP115" s="68">
        <f>+AO115</f>
        <v>81.875092853548097</v>
      </c>
      <c r="AQ115" s="115">
        <f>+ROUND(AO115,1)</f>
        <v>81.900000000000006</v>
      </c>
      <c r="AR115" s="69">
        <f>RANK(AP115,AP$13:AP$224)</f>
        <v>66</v>
      </c>
      <c r="AS115" s="75">
        <v>7</v>
      </c>
      <c r="AT115" s="66">
        <f>(IF(AS115=-1,0,(IF(AS115&gt;AS$4,0,IF(AS115&lt;AS$3,1,((AS$4-AS115)/AS$5))))))*100</f>
        <v>50</v>
      </c>
      <c r="AU115" s="75">
        <v>17</v>
      </c>
      <c r="AV115" s="66">
        <f>(IF(AU115=-1,0,(IF(AU115&gt;AU$4,0,IF(AU115&lt;AU$3,1,((AU$4-AU115)/AU$5))))))*100</f>
        <v>92.344497607655512</v>
      </c>
      <c r="AW115" s="75">
        <v>0.52991700217080995</v>
      </c>
      <c r="AX115" s="68">
        <f>(IF(AW115=-1,0,(IF(AW115&gt;AW$4,0,IF(AW115&lt;AW$3,1,((AW$4-AW115)/AW$5))))))*100</f>
        <v>96.467219985527933</v>
      </c>
      <c r="AY115" s="75">
        <v>18.5</v>
      </c>
      <c r="AZ115" s="66">
        <f>+IF(AY115="No Practice",0,AY115/30)*100</f>
        <v>61.666666666666671</v>
      </c>
      <c r="BA115" s="76">
        <f>AVERAGE(AT115,AV115,AX115,AZ115)</f>
        <v>75.119596064962536</v>
      </c>
      <c r="BB115" s="68">
        <f>+BA115</f>
        <v>75.119596064962536</v>
      </c>
      <c r="BC115" s="115">
        <f>+ROUND(BA115,1)</f>
        <v>75.099999999999994</v>
      </c>
      <c r="BD115" s="69">
        <f>RANK(BB115,BB$13:BB$224)</f>
        <v>45</v>
      </c>
      <c r="BE115" s="73">
        <v>8</v>
      </c>
      <c r="BF115" s="73">
        <v>1</v>
      </c>
      <c r="BG115" s="77">
        <f>+SUM(BE115,BF115)</f>
        <v>9</v>
      </c>
      <c r="BH115" s="76">
        <f>(IF(BG115=-1,0,(IF(BG115&lt;BG$4,0,IF(BG115&gt;BG$3,1,((-BG$4+BG115)/BG$5))))))*100</f>
        <v>45</v>
      </c>
      <c r="BI115" s="119">
        <f>+BH115</f>
        <v>45</v>
      </c>
      <c r="BJ115" s="115">
        <f>ROUND(BH115,1)</f>
        <v>45</v>
      </c>
      <c r="BK115" s="69">
        <f>RANK(BI115,BI$13:BI$224)</f>
        <v>119</v>
      </c>
      <c r="BL115" s="73">
        <v>5</v>
      </c>
      <c r="BM115" s="68">
        <f>(IF(BL115=-1,0,(IF(BL115&lt;BL$4,0,IF(BL115&gt;BL$3,1,((-BL$4+BL115)/BL$5))))))*100</f>
        <v>50</v>
      </c>
      <c r="BN115" s="73">
        <v>9</v>
      </c>
      <c r="BO115" s="68">
        <f>(IF(BN115=-1,0,(IF(BN115&lt;BN$4,0,IF(BN115&gt;BN$3,1,((-BN$4+BN115)/BN$5))))))*100</f>
        <v>90</v>
      </c>
      <c r="BP115" s="73">
        <v>4</v>
      </c>
      <c r="BQ115" s="68">
        <f>(IF(BP115=-1,0,(IF(BP115&lt;BP$4,0,IF(BP115&gt;BP$3,1,((-BP$4+BP115)/BP$5))))))*100</f>
        <v>40</v>
      </c>
      <c r="BR115" s="73">
        <v>2</v>
      </c>
      <c r="BS115" s="78">
        <f>(IF(BR115=-1,0,(IF(BR115&lt;BR$4,0,IF(BR115&gt;BR$3,1,((-BR$4+BR115)/BR$5))))))*100</f>
        <v>33.333333333333329</v>
      </c>
      <c r="BT115" s="73">
        <v>6</v>
      </c>
      <c r="BU115" s="68">
        <f>(IF(BT115=-1,0,(IF(BT115&lt;BT$4,0,IF(BT115&gt;BT$3,1,((-BT$4+BT115)/BT$5))))))*100</f>
        <v>85.714285714285708</v>
      </c>
      <c r="BV115" s="73">
        <v>7</v>
      </c>
      <c r="BW115" s="66">
        <f>(IF(BV115=-1,0,(IF(BV115&lt;BV$4,0,IF(BV115&gt;BV$3,1,((-BV$4+BV115)/BV$5))))))*100</f>
        <v>100</v>
      </c>
      <c r="BX115" s="77">
        <f>+SUM(BN115,BL115,BP115,BR115,BT115,BV115)</f>
        <v>33</v>
      </c>
      <c r="BY115" s="80">
        <f>(IF(BX115=-1,0,(IF(BX115&lt;BX$4,0,IF(BX115&gt;BX$3,1,((-BX$4+BX115)/BX$5))))))*100</f>
        <v>66</v>
      </c>
      <c r="BZ115" s="78">
        <f>+BY115</f>
        <v>66</v>
      </c>
      <c r="CA115" s="115">
        <f>+ROUND(BY115,1)</f>
        <v>66</v>
      </c>
      <c r="CB115" s="72">
        <f>RANK(BZ115,BZ$13:BZ$224)</f>
        <v>51</v>
      </c>
      <c r="CC115" s="73">
        <v>12</v>
      </c>
      <c r="CD115" s="68">
        <f>(IF(CC115=-1,0,(IF(CC115&gt;CC$4,0,IF(CC115&lt;CC$3,1,((CC$4-CC115)/CC$5))))))*100</f>
        <v>85</v>
      </c>
      <c r="CE115" s="73">
        <v>98</v>
      </c>
      <c r="CF115" s="66">
        <f>(IF(CE115=-1,0,(IF(CE115&gt;CE$4,0,IF(CE115&lt;CE$3,1,((CE$4-CE115)/CE$5))))))*100</f>
        <v>92.426584234930459</v>
      </c>
      <c r="CG115" s="73">
        <v>12.971873271032701</v>
      </c>
      <c r="CH115" s="66">
        <f>(IF(CG115=-1,0,(IF(CG115&gt;CG$4,0,IF(CG115&lt;CG$3,1,((CG$4-CG115)/CG$5)^$CH$3)))))*100</f>
        <v>100</v>
      </c>
      <c r="CI115" s="73" t="s">
        <v>1976</v>
      </c>
      <c r="CJ115" s="78" t="str">
        <f>IF(CI115="NO VAT","No VAT",(IF(CI115="NO REFUND",0,(IF(CI115&gt;CI$5,0,IF(CI115&lt;CI$3,1,((CI$5-CI115)/CI$5))))))*100)</f>
        <v>No VAT</v>
      </c>
      <c r="CK115" s="73" t="s">
        <v>1976</v>
      </c>
      <c r="CL115" s="68" t="str">
        <f>IF(CK115="NO VAT","No VAT",(IF(CK115="NO REFUND",0,(IF(CK115&gt;CK$4,0,IF(CK115&lt;CK$3,1,((CK$4-CK115)/CK$5))))))*100)</f>
        <v>No VAT</v>
      </c>
      <c r="CM115" s="73" t="s">
        <v>1977</v>
      </c>
      <c r="CN115" s="68" t="str">
        <f>IF(CM115="NO CIT","No CIT",IF(CM115&gt;CM$4,0,IF(CM115&lt;CM$3,1,((CM$4-CM115)/CM$5)))*100)</f>
        <v>No CIT</v>
      </c>
      <c r="CO115" s="73" t="s">
        <v>1977</v>
      </c>
      <c r="CP115" s="66" t="str">
        <f>IF(CO115="NO CIT","No CIT",IF(CO115&gt;CO$4,0,IF(CO115&lt;CO$3,1,((CO$5-CO115)/CO$5)))*100)</f>
        <v>No CIT</v>
      </c>
      <c r="CQ115" s="157" t="str">
        <f>IF(OR(ISNUMBER(CJ115),ISNUMBER(CL115),ISNUMBER(CN115),ISNUMBER(CP115)),AVERAGE(CJ115,CL115,CN115,CP115),"")</f>
        <v/>
      </c>
      <c r="CR115" s="128">
        <f>AVERAGE(CD115,CF115,CH115,CQ115)</f>
        <v>92.475528078310163</v>
      </c>
      <c r="CS115" s="78">
        <f>+CR115</f>
        <v>92.475528078310163</v>
      </c>
      <c r="CT115" s="115">
        <f>ROUND(CR115,1)</f>
        <v>92.5</v>
      </c>
      <c r="CU115" s="69">
        <f>RANK(CS115,CS$13:CS$224)</f>
        <v>6</v>
      </c>
      <c r="CV115" s="73">
        <v>84</v>
      </c>
      <c r="CW115" s="68">
        <f>(IF(CV115=-1,0,(IF(CV115&gt;CV$4,0,IF(CV115&lt;CV$3,1,((CV$4-CV115)/CV$5))))))*100</f>
        <v>47.79874213836478</v>
      </c>
      <c r="CX115" s="73">
        <v>72</v>
      </c>
      <c r="CY115" s="68">
        <f>(IF(CX115=-1,0,(IF(CX115&gt;CX$4,0,IF(CX115&lt;CX$3,1,((CX$4-CX115)/CX$5))))))*100</f>
        <v>57.988165680473372</v>
      </c>
      <c r="CZ115" s="73">
        <v>665</v>
      </c>
      <c r="DA115" s="68">
        <f>(IF(CZ115=-1,0,(IF(CZ115&gt;CZ$4,0,IF(CZ115&lt;CZ$3,1,((CZ$4-CZ115)/CZ$5))))))*100</f>
        <v>37.264150943396224</v>
      </c>
      <c r="DB115" s="73">
        <v>227</v>
      </c>
      <c r="DC115" s="68">
        <f>(IF(DB115=-1,0,(IF(DB115&gt;DB$4,0,IF(DB115&lt;DB$3,1,((DB$4-DB115)/DB$5))))))*100</f>
        <v>43.25</v>
      </c>
      <c r="DD115" s="73">
        <v>72</v>
      </c>
      <c r="DE115" s="68">
        <f>(IF(DD115=-1,0,(IF(DD115&gt;DD$4,0,IF(DD115&lt;DD$3,1,((DD$4-DD115)/DD$5))))))*100</f>
        <v>74.551971326164875</v>
      </c>
      <c r="DF115" s="73">
        <v>96</v>
      </c>
      <c r="DG115" s="68">
        <f>(IF(DF115=-1,0,(IF(DF115&gt;DF$4,0,IF(DF115&lt;DF$3,1,((DF$4-DF115)/DF$5))))))*100</f>
        <v>60.251046025104607</v>
      </c>
      <c r="DH115" s="73">
        <v>633.72727272727298</v>
      </c>
      <c r="DI115" s="68">
        <f>(IF(DH115=-1,0,(IF(DH115&gt;DH$4,0,IF(DH115&lt;DH$3,1,((DH$4-DH115)/DH$5))))))*100</f>
        <v>47.189393939393923</v>
      </c>
      <c r="DJ115" s="73">
        <v>331.81818181818198</v>
      </c>
      <c r="DK115" s="66">
        <f>(IF(DJ115=-1,0,(IF(DJ115&gt;DJ$4,0,IF(DJ115&lt;DJ$3,1,((DJ$4-DJ115)/DJ$5))))))*100</f>
        <v>52.597402597402578</v>
      </c>
      <c r="DL115" s="78">
        <f>AVERAGE(CW115,CY115,DA115,DC115,DE115,DG115,DI115,DK115)</f>
        <v>52.611359081287546</v>
      </c>
      <c r="DM115" s="78">
        <f>+DL115</f>
        <v>52.611359081287546</v>
      </c>
      <c r="DN115" s="115">
        <f>ROUND(DL115,1)</f>
        <v>52.6</v>
      </c>
      <c r="DO115" s="69">
        <f>RANK(DM115,DM$13:DM$224)</f>
        <v>162</v>
      </c>
      <c r="DP115" s="67">
        <v>566</v>
      </c>
      <c r="DQ115" s="66">
        <f>(IF(DP115=-1,0,(IF(DP115&gt;DP$4,0,IF(DP115&lt;DP$3,1,((DP$4-DP115)/DP$5))))))*100</f>
        <v>63.442622950819668</v>
      </c>
      <c r="DR115" s="67">
        <v>18.600000000000001</v>
      </c>
      <c r="DS115" s="66">
        <f>(IF(DR115=-1,0,(IF(DR115&gt;DR$4,0,IF(DR115&lt;DR$3,1,((DR$4-DR115)/DR$5))))))*100</f>
        <v>79.190101237345331</v>
      </c>
      <c r="DT115" s="67">
        <v>7.5</v>
      </c>
      <c r="DU115" s="66">
        <f>DT115/18*100</f>
        <v>41.666666666666671</v>
      </c>
      <c r="DV115" s="78">
        <f>AVERAGE(DU115,DQ115,DS115)</f>
        <v>61.433130284943893</v>
      </c>
      <c r="DW115" s="78">
        <f>+DV115</f>
        <v>61.433130284943893</v>
      </c>
      <c r="DX115" s="115">
        <f>ROUND(DV115,1)</f>
        <v>61.4</v>
      </c>
      <c r="DY115" s="69">
        <f>RANK(DW115,DW$13:DW$224)</f>
        <v>74</v>
      </c>
      <c r="DZ115" s="67">
        <v>32.181886809948601</v>
      </c>
      <c r="EA115" s="68">
        <f>(IF(DZ115=-1,0,(IF(DZ115&lt;DZ$4,0,IF(DZ115&gt;DZ$3,1,((-DZ$4+DZ115)/DZ$5))))))*100</f>
        <v>34.64142821307707</v>
      </c>
      <c r="EB115" s="67">
        <v>7</v>
      </c>
      <c r="EC115" s="66">
        <f>(IF(EB115=-1,0,(IF(EB115&lt;EB$4,0,IF(EB115&gt;EB$3,1,((-EB$4+EB115)/EB$5))))))*100</f>
        <v>43.75</v>
      </c>
      <c r="ED115" s="68">
        <f>AVERAGE(EA115,EC115)</f>
        <v>39.195714106538531</v>
      </c>
      <c r="EE115" s="78">
        <f>+ED115</f>
        <v>39.195714106538531</v>
      </c>
      <c r="EF115" s="115">
        <f>ROUND(ED115,1)</f>
        <v>39.200000000000003</v>
      </c>
      <c r="EG115" s="69">
        <f>RANK(EE115,EE$13:EE$224)</f>
        <v>115</v>
      </c>
      <c r="EH115" s="81"/>
      <c r="EI115" s="81"/>
      <c r="EJ115" s="81"/>
      <c r="EK115" s="83">
        <f>RANK(EN115,EN$13:EN$224)</f>
        <v>83</v>
      </c>
      <c r="EL115" s="134">
        <f>ROUND(EM115,1)</f>
        <v>67.400000000000006</v>
      </c>
      <c r="EM115" s="158">
        <f>AVERAGE(Q115,AC115,BA115,BH115,BY115,CR115,DL115,DV115,ED115,AO115)</f>
        <v>67.404726615299666</v>
      </c>
      <c r="EN115" s="139">
        <f>AVERAGE(Q115,AC115,BA115,BH115,BY115,CR115,DL115,DV115,ED115,AO115)</f>
        <v>67.404726615299666</v>
      </c>
      <c r="EO115" s="84"/>
      <c r="EP115" s="85"/>
      <c r="EQ115" s="46"/>
    </row>
    <row r="116" spans="1:147" ht="14.45" customHeight="1" x14ac:dyDescent="0.25">
      <c r="A116" s="64" t="s">
        <v>116</v>
      </c>
      <c r="B116" s="156" t="str">
        <f>INDEX('Economy Names'!$A$2:$H$213,'Economy Names'!L105,'Economy Names'!$K$1)</f>
        <v>Kyrgyz Republic</v>
      </c>
      <c r="C116" s="65">
        <v>4</v>
      </c>
      <c r="D116" s="66">
        <f>(IF(C116=-1,0,(IF(C116&gt;C$4,0,IF(C116&lt;C$3,1,((C$4-C116)/C$5))))))*100</f>
        <v>82.35294117647058</v>
      </c>
      <c r="E116" s="65">
        <v>10</v>
      </c>
      <c r="F116" s="66">
        <f>(IF(E116=-1,0,(IF(E116&gt;E$4,0,IF(E116&lt;E$3,1,((E$4-E116)/E$5))))))*100</f>
        <v>90.452261306532662</v>
      </c>
      <c r="G116" s="67">
        <v>1.4186385477583501</v>
      </c>
      <c r="H116" s="66">
        <f>(IF(G116=-1,0,(IF(G116&gt;G$4,0,IF(G116&lt;G$3,1,((G$4-G116)/G$5))))))*100</f>
        <v>99.290680726120826</v>
      </c>
      <c r="I116" s="65">
        <v>4</v>
      </c>
      <c r="J116" s="66">
        <f>(IF(I116=-1,0,(IF(I116&gt;I$4,0,IF(I116&lt;I$3,1,((I$4-I116)/I$5))))))*100</f>
        <v>82.35294117647058</v>
      </c>
      <c r="K116" s="65">
        <v>10</v>
      </c>
      <c r="L116" s="66">
        <f>(IF(K116=-1,0,(IF(K116&gt;K$4,0,IF(K116&lt;K$3,1,((K$4-K116)/K$5))))))*100</f>
        <v>90.452261306532662</v>
      </c>
      <c r="M116" s="67">
        <v>1.4186385477583501</v>
      </c>
      <c r="N116" s="68">
        <f>(IF(M116=-1,0,(IF(M116&gt;M$4,0,IF(M116&lt;M$3,1,((M$4-M116)/M$5))))))*100</f>
        <v>99.290680726120826</v>
      </c>
      <c r="O116" s="67">
        <v>0</v>
      </c>
      <c r="P116" s="66">
        <f>(IF(O116=-1,0,(IF(O116&gt;O$4,0,IF(O116&lt;O$3,1,((O$4-O116)/O$5))))))*100</f>
        <v>100</v>
      </c>
      <c r="Q116" s="68">
        <f>25%*P116+12.5%*D116+12.5%*F116+12.5%*H116+12.5%*J116+12.5%*L116+12.5%*N116</f>
        <v>93.023970802281028</v>
      </c>
      <c r="R116" s="78">
        <f>+Q116</f>
        <v>93.023970802281028</v>
      </c>
      <c r="S116" s="115">
        <f>+ROUND(Q116,1)</f>
        <v>93</v>
      </c>
      <c r="T116" s="69">
        <f>RANK(R116,R$13:R$224)</f>
        <v>42</v>
      </c>
      <c r="U116" s="70">
        <v>17</v>
      </c>
      <c r="V116" s="66">
        <f>(IF(U116=-1,0,(IF(U116&gt;U$4,0,IF(U116&lt;U$3,1,((U$4-U116)/U$5))))))*100</f>
        <v>52</v>
      </c>
      <c r="W116" s="70">
        <v>167</v>
      </c>
      <c r="X116" s="66">
        <f>(IF(W116=-1,0,(IF(W116&gt;W$4,0,IF(W116&lt;W$3,1,((W$4-W116)/W$5))))))*100</f>
        <v>59.365994236311238</v>
      </c>
      <c r="Y116" s="71">
        <v>1.7136523409303801</v>
      </c>
      <c r="Z116" s="68">
        <f>(IF(Y116=-1,0,(IF(Y116&gt;Y$4,0,IF(Y116&lt;Y$3,1,((Y$4-Y116)/Y$5))))))*100</f>
        <v>91.431738295348097</v>
      </c>
      <c r="AA116" s="70">
        <v>11</v>
      </c>
      <c r="AB116" s="66">
        <f>IF(AA116="No Practice", 0, AA116/15*100)</f>
        <v>73.333333333333329</v>
      </c>
      <c r="AC116" s="68">
        <f>AVERAGE(V116,X116,Z116,AB116)</f>
        <v>69.032766466248162</v>
      </c>
      <c r="AD116" s="68">
        <f>+AC116</f>
        <v>69.032766466248162</v>
      </c>
      <c r="AE116" s="115">
        <f>+ROUND(AC116,1)</f>
        <v>69</v>
      </c>
      <c r="AF116" s="72">
        <f>RANK(AD116,AD$13:AD$224)</f>
        <v>90</v>
      </c>
      <c r="AG116" s="70">
        <v>7</v>
      </c>
      <c r="AH116" s="66">
        <f>(IF(AG116=-1,0,(IF(AG116&gt;AG$4,0,IF(AG116&lt;AG$3,1,((AG$4-AG116)/AG$5))))))*100</f>
        <v>33.333333333333329</v>
      </c>
      <c r="AI116" s="70">
        <v>111</v>
      </c>
      <c r="AJ116" s="66">
        <f>(IF(AI116=-1,0,(IF(AI116&gt;AI$4,0,IF(AI116&lt;AI$3,1,((AI$4-AI116)/AI$5))))))*100</f>
        <v>59.565217391304351</v>
      </c>
      <c r="AK116" s="71">
        <v>683.92024839654505</v>
      </c>
      <c r="AL116" s="66">
        <f>(IF(AK116=-1,0,(IF(AK116&gt;AK$4,0,IF(AK116&lt;AK$3,1,((AK$4-AK116)/AK$5))))))*100</f>
        <v>91.556540143252533</v>
      </c>
      <c r="AM116" s="70">
        <v>4</v>
      </c>
      <c r="AN116" s="66">
        <f>+IF(AM116="No Practice",0,AM116/8)*100</f>
        <v>50</v>
      </c>
      <c r="AO116" s="74">
        <f>AVERAGE(AH116,AJ116,AL116,AN116)</f>
        <v>58.613772716972555</v>
      </c>
      <c r="AP116" s="68">
        <f>+AO116</f>
        <v>58.613772716972555</v>
      </c>
      <c r="AQ116" s="115">
        <f>+ROUND(AO116,1)</f>
        <v>58.6</v>
      </c>
      <c r="AR116" s="69">
        <f>RANK(AP116,AP$13:AP$224)</f>
        <v>143</v>
      </c>
      <c r="AS116" s="75">
        <v>3</v>
      </c>
      <c r="AT116" s="66">
        <f>(IF(AS116=-1,0,(IF(AS116&gt;AS$4,0,IF(AS116&lt;AS$3,1,((AS$4-AS116)/AS$5))))))*100</f>
        <v>83.333333333333343</v>
      </c>
      <c r="AU116" s="75">
        <v>3.5</v>
      </c>
      <c r="AV116" s="66">
        <f>(IF(AU116=-1,0,(IF(AU116&gt;AU$4,0,IF(AU116&lt;AU$3,1,((AU$4-AU116)/AU$5))))))*100</f>
        <v>98.803827751196167</v>
      </c>
      <c r="AW116" s="75">
        <v>0.15214317015466999</v>
      </c>
      <c r="AX116" s="68">
        <f>(IF(AW116=-1,0,(IF(AW116&gt;AW$4,0,IF(AW116&lt;AW$3,1,((AW$4-AW116)/AW$5))))))*100</f>
        <v>98.985712198968869</v>
      </c>
      <c r="AY116" s="75">
        <v>24</v>
      </c>
      <c r="AZ116" s="66">
        <f>+IF(AY116="No Practice",0,AY116/30)*100</f>
        <v>80</v>
      </c>
      <c r="BA116" s="76">
        <f>AVERAGE(AT116,AV116,AX116,AZ116)</f>
        <v>90.280718320874598</v>
      </c>
      <c r="BB116" s="68">
        <f>+BA116</f>
        <v>90.280718320874598</v>
      </c>
      <c r="BC116" s="115">
        <f>+ROUND(BA116,1)</f>
        <v>90.3</v>
      </c>
      <c r="BD116" s="69">
        <f>RANK(BB116,BB$13:BB$224)</f>
        <v>7</v>
      </c>
      <c r="BE116" s="73">
        <v>8</v>
      </c>
      <c r="BF116" s="73">
        <v>9</v>
      </c>
      <c r="BG116" s="77">
        <f>+SUM(BE116,BF116)</f>
        <v>17</v>
      </c>
      <c r="BH116" s="76">
        <f>(IF(BG116=-1,0,(IF(BG116&lt;BG$4,0,IF(BG116&gt;BG$3,1,((-BG$4+BG116)/BG$5))))))*100</f>
        <v>85</v>
      </c>
      <c r="BI116" s="119">
        <f>+BH116</f>
        <v>85</v>
      </c>
      <c r="BJ116" s="115">
        <f>ROUND(BH116,1)</f>
        <v>85</v>
      </c>
      <c r="BK116" s="69">
        <f>RANK(BI116,BI$13:BI$224)</f>
        <v>15</v>
      </c>
      <c r="BL116" s="73">
        <v>7</v>
      </c>
      <c r="BM116" s="68">
        <f>(IF(BL116=-1,0,(IF(BL116&lt;BL$4,0,IF(BL116&gt;BL$3,1,((-BL$4+BL116)/BL$5))))))*100</f>
        <v>70</v>
      </c>
      <c r="BN116" s="73">
        <v>5</v>
      </c>
      <c r="BO116" s="68">
        <f>(IF(BN116=-1,0,(IF(BN116&lt;BN$4,0,IF(BN116&gt;BN$3,1,((-BN$4+BN116)/BN$5))))))*100</f>
        <v>50</v>
      </c>
      <c r="BP116" s="73">
        <v>8</v>
      </c>
      <c r="BQ116" s="68">
        <f>(IF(BP116=-1,0,(IF(BP116&lt;BP$4,0,IF(BP116&gt;BP$3,1,((-BP$4+BP116)/BP$5))))))*100</f>
        <v>80</v>
      </c>
      <c r="BR116" s="73">
        <v>0</v>
      </c>
      <c r="BS116" s="78">
        <f>(IF(BR116=-1,0,(IF(BR116&lt;BR$4,0,IF(BR116&gt;BR$3,1,((-BR$4+BR116)/BR$5))))))*100</f>
        <v>0</v>
      </c>
      <c r="BT116" s="73">
        <v>0</v>
      </c>
      <c r="BU116" s="68">
        <f>(IF(BT116=-1,0,(IF(BT116&lt;BT$4,0,IF(BT116&gt;BT$3,1,((-BT$4+BT116)/BT$5))))))*100</f>
        <v>0</v>
      </c>
      <c r="BV116" s="73">
        <v>0</v>
      </c>
      <c r="BW116" s="66">
        <f>(IF(BV116=-1,0,(IF(BV116&lt;BV$4,0,IF(BV116&gt;BV$3,1,((-BV$4+BV116)/BV$5))))))*100</f>
        <v>0</v>
      </c>
      <c r="BX116" s="77">
        <f>+SUM(BN116,BL116,BP116,BR116,BT116,BV116)</f>
        <v>20</v>
      </c>
      <c r="BY116" s="80">
        <f>(IF(BX116=-1,0,(IF(BX116&lt;BX$4,0,IF(BX116&gt;BX$3,1,((-BX$4+BX116)/BX$5))))))*100</f>
        <v>40</v>
      </c>
      <c r="BZ116" s="78">
        <f>+BY116</f>
        <v>40</v>
      </c>
      <c r="CA116" s="115">
        <f>+ROUND(BY116,1)</f>
        <v>40</v>
      </c>
      <c r="CB116" s="72">
        <f>RANK(BZ116,BZ$13:BZ$224)</f>
        <v>128</v>
      </c>
      <c r="CC116" s="73">
        <v>26</v>
      </c>
      <c r="CD116" s="68">
        <f>(IF(CC116=-1,0,(IF(CC116&gt;CC$4,0,IF(CC116&lt;CC$3,1,((CC$4-CC116)/CC$5))))))*100</f>
        <v>61.666666666666671</v>
      </c>
      <c r="CE116" s="73">
        <v>220</v>
      </c>
      <c r="CF116" s="66">
        <f>(IF(CE116=-1,0,(IF(CE116&gt;CE$4,0,IF(CE116&lt;CE$3,1,((CE$4-CE116)/CE$5))))))*100</f>
        <v>73.570324574961361</v>
      </c>
      <c r="CG116" s="73">
        <v>28.972397180380899</v>
      </c>
      <c r="CH116" s="66">
        <f>(IF(CG116=-1,0,(IF(CG116&gt;CG$4,0,IF(CG116&lt;CG$3,1,((CG$4-CG116)/CG$5)^$CH$3)))))*100</f>
        <v>96.011139515271822</v>
      </c>
      <c r="CI116" s="73" t="s">
        <v>1975</v>
      </c>
      <c r="CJ116" s="78">
        <f>IF(CI116="NO VAT","No VAT",(IF(CI116="NO REFUND",0,(IF(CI116&gt;CI$5,0,IF(CI116&lt;CI$3,1,((CI$5-CI116)/CI$5))))))*100)</f>
        <v>0</v>
      </c>
      <c r="CK116" s="73" t="s">
        <v>1975</v>
      </c>
      <c r="CL116" s="68">
        <f>IF(CK116="NO VAT","No VAT",(IF(CK116="NO REFUND",0,(IF(CK116&gt;CK$4,0,IF(CK116&lt;CK$3,1,((CK$4-CK116)/CK$5))))))*100)</f>
        <v>0</v>
      </c>
      <c r="CM116" s="73">
        <v>20</v>
      </c>
      <c r="CN116" s="68">
        <f>IF(CM116="NO CIT","No CIT",IF(CM116&gt;CM$4,0,IF(CM116&lt;CM$3,1,((CM$4-CM116)/CM$5)))*100)</f>
        <v>66.055045871559642</v>
      </c>
      <c r="CO116" s="73">
        <v>5.28571428571429</v>
      </c>
      <c r="CP116" s="66">
        <f>IF(CO116="NO CIT","No CIT",IF(CO116&gt;CO$4,0,IF(CO116&lt;CO$3,1,((CO$5-CO116)/CO$5)))*100)</f>
        <v>83.482142857142833</v>
      </c>
      <c r="CQ116" s="157">
        <f>IF(OR(ISNUMBER(CJ116),ISNUMBER(CL116),ISNUMBER(CN116),ISNUMBER(CP116)),AVERAGE(CJ116,CL116,CN116,CP116),"")</f>
        <v>37.384297182175615</v>
      </c>
      <c r="CR116" s="128">
        <f>AVERAGE(CD116,CF116,CH116,CQ116)</f>
        <v>67.158106984768864</v>
      </c>
      <c r="CS116" s="78">
        <f>+CR116</f>
        <v>67.158106984768864</v>
      </c>
      <c r="CT116" s="115">
        <f>ROUND(CR116,1)</f>
        <v>67.2</v>
      </c>
      <c r="CU116" s="69">
        <f>RANK(CS116,CS$13:CS$224)</f>
        <v>117</v>
      </c>
      <c r="CV116" s="73">
        <v>5</v>
      </c>
      <c r="CW116" s="68">
        <f>(IF(CV116=-1,0,(IF(CV116&gt;CV$4,0,IF(CV116&lt;CV$3,1,((CV$4-CV116)/CV$5))))))*100</f>
        <v>97.484276729559753</v>
      </c>
      <c r="CX116" s="73">
        <v>72</v>
      </c>
      <c r="CY116" s="68">
        <f>(IF(CX116=-1,0,(IF(CX116&gt;CX$4,0,IF(CX116&lt;CX$3,1,((CX$4-CX116)/CX$5))))))*100</f>
        <v>57.988165680473372</v>
      </c>
      <c r="CZ116" s="73">
        <v>10</v>
      </c>
      <c r="DA116" s="68">
        <f>(IF(CZ116=-1,0,(IF(CZ116&gt;CZ$4,0,IF(CZ116&lt;CZ$3,1,((CZ$4-CZ116)/CZ$5))))))*100</f>
        <v>99.056603773584911</v>
      </c>
      <c r="DB116" s="73">
        <v>110</v>
      </c>
      <c r="DC116" s="68">
        <f>(IF(DB116=-1,0,(IF(DB116&gt;DB$4,0,IF(DB116&lt;DB$3,1,((DB$4-DB116)/DB$5))))))*100</f>
        <v>72.5</v>
      </c>
      <c r="DD116" s="73">
        <v>68.909090909090907</v>
      </c>
      <c r="DE116" s="68">
        <f>(IF(DD116=-1,0,(IF(DD116&gt;DD$4,0,IF(DD116&lt;DD$3,1,((DD$4-DD116)/DD$5))))))*100</f>
        <v>75.659824046920818</v>
      </c>
      <c r="DF116" s="73">
        <v>84</v>
      </c>
      <c r="DG116" s="68">
        <f>(IF(DF116=-1,0,(IF(DF116&gt;DF$4,0,IF(DF116&lt;DF$3,1,((DF$4-DF116)/DF$5))))))*100</f>
        <v>65.271966527196653</v>
      </c>
      <c r="DH116" s="73">
        <v>499.09090909090901</v>
      </c>
      <c r="DI116" s="68">
        <f>(IF(DH116=-1,0,(IF(DH116&gt;DH$4,0,IF(DH116&lt;DH$3,1,((DH$4-DH116)/DH$5))))))*100</f>
        <v>58.409090909090914</v>
      </c>
      <c r="DJ116" s="73">
        <v>200</v>
      </c>
      <c r="DK116" s="66">
        <f>(IF(DJ116=-1,0,(IF(DJ116&gt;DJ$4,0,IF(DJ116&lt;DJ$3,1,((DJ$4-DJ116)/DJ$5))))))*100</f>
        <v>71.428571428571431</v>
      </c>
      <c r="DL116" s="78">
        <f>AVERAGE(CW116,CY116,DA116,DC116,DE116,DG116,DI116,DK116)</f>
        <v>74.724812386924739</v>
      </c>
      <c r="DM116" s="78">
        <f>+DL116</f>
        <v>74.724812386924739</v>
      </c>
      <c r="DN116" s="115">
        <f>ROUND(DL116,1)</f>
        <v>74.7</v>
      </c>
      <c r="DO116" s="69">
        <f>RANK(DM116,DM$13:DM$224)</f>
        <v>89</v>
      </c>
      <c r="DP116" s="67">
        <v>410</v>
      </c>
      <c r="DQ116" s="66">
        <f>(IF(DP116=-1,0,(IF(DP116&gt;DP$4,0,IF(DP116&lt;DP$3,1,((DP$4-DP116)/DP$5))))))*100</f>
        <v>76.229508196721312</v>
      </c>
      <c r="DR116" s="67">
        <v>47</v>
      </c>
      <c r="DS116" s="66">
        <f>(IF(DR116=-1,0,(IF(DR116&gt;DR$4,0,IF(DR116&lt;DR$3,1,((DR$4-DR116)/DR$5))))))*100</f>
        <v>47.244094488188978</v>
      </c>
      <c r="DT116" s="67">
        <v>5</v>
      </c>
      <c r="DU116" s="66">
        <f>DT116/18*100</f>
        <v>27.777777777777779</v>
      </c>
      <c r="DV116" s="78">
        <f>AVERAGE(DU116,DQ116,DS116)</f>
        <v>50.417126820896023</v>
      </c>
      <c r="DW116" s="78">
        <f>+DV116</f>
        <v>50.417126820896023</v>
      </c>
      <c r="DX116" s="115">
        <f>ROUND(DV116,1)</f>
        <v>50.4</v>
      </c>
      <c r="DY116" s="69">
        <f>RANK(DW116,DW$13:DW$224)</f>
        <v>134</v>
      </c>
      <c r="DZ116" s="67">
        <v>40.565063043443203</v>
      </c>
      <c r="EA116" s="68">
        <f>(IF(DZ116=-1,0,(IF(DZ116&lt;DZ$4,0,IF(DZ116&gt;DZ$3,1,((-DZ$4+DZ116)/DZ$5))))))*100</f>
        <v>43.665299293265015</v>
      </c>
      <c r="EB116" s="67">
        <v>9</v>
      </c>
      <c r="EC116" s="66">
        <f>(IF(EB116=-1,0,(IF(EB116&lt;EB$4,0,IF(EB116&gt;EB$3,1,((-EB$4+EB116)/EB$5))))))*100</f>
        <v>56.25</v>
      </c>
      <c r="ED116" s="68">
        <f>AVERAGE(EA116,EC116)</f>
        <v>49.957649646632504</v>
      </c>
      <c r="EE116" s="78">
        <f>+ED116</f>
        <v>49.957649646632504</v>
      </c>
      <c r="EF116" s="115">
        <f>ROUND(ED116,1)</f>
        <v>50</v>
      </c>
      <c r="EG116" s="69">
        <f>RANK(EE116,EE$13:EE$224)</f>
        <v>78</v>
      </c>
      <c r="EH116" s="81"/>
      <c r="EI116" s="81"/>
      <c r="EJ116" s="81"/>
      <c r="EK116" s="83">
        <f>RANK(EN116,EN$13:EN$224)</f>
        <v>80</v>
      </c>
      <c r="EL116" s="134">
        <f>ROUND(EM116,1)</f>
        <v>67.8</v>
      </c>
      <c r="EM116" s="158">
        <f>AVERAGE(Q116,AC116,BA116,BH116,BY116,CR116,DL116,DV116,ED116,AO116)</f>
        <v>67.82089241455985</v>
      </c>
      <c r="EN116" s="139">
        <f>AVERAGE(Q116,AC116,BA116,BH116,BY116,CR116,DL116,DV116,ED116,AO116)</f>
        <v>67.82089241455985</v>
      </c>
      <c r="EO116" s="84"/>
      <c r="EP116" s="85"/>
      <c r="EQ116" s="46"/>
    </row>
    <row r="117" spans="1:147" ht="14.45" customHeight="1" x14ac:dyDescent="0.25">
      <c r="A117" s="64" t="s">
        <v>117</v>
      </c>
      <c r="B117" s="156" t="str">
        <f>INDEX('Economy Names'!$A$2:$H$213,'Economy Names'!L106,'Economy Names'!$K$1)</f>
        <v>Lao PDR</v>
      </c>
      <c r="C117" s="65">
        <v>9</v>
      </c>
      <c r="D117" s="66">
        <f>(IF(C117=-1,0,(IF(C117&gt;C$4,0,IF(C117&lt;C$3,1,((C$4-C117)/C$5))))))*100</f>
        <v>52.941176470588239</v>
      </c>
      <c r="E117" s="65">
        <v>173</v>
      </c>
      <c r="F117" s="66">
        <f>(IF(E117=-1,0,(IF(E117&gt;E$4,0,IF(E117&lt;E$3,1,((E$4-E117)/E$5))))))*100</f>
        <v>0</v>
      </c>
      <c r="G117" s="67">
        <v>4.5513739798966899</v>
      </c>
      <c r="H117" s="66">
        <f>(IF(G117=-1,0,(IF(G117&gt;G$4,0,IF(G117&lt;G$3,1,((G$4-G117)/G$5))))))*100</f>
        <v>97.724313010051659</v>
      </c>
      <c r="I117" s="65">
        <v>9</v>
      </c>
      <c r="J117" s="66">
        <f>(IF(I117=-1,0,(IF(I117&gt;I$4,0,IF(I117&lt;I$3,1,((I$4-I117)/I$5))))))*100</f>
        <v>52.941176470588239</v>
      </c>
      <c r="K117" s="65">
        <v>173</v>
      </c>
      <c r="L117" s="66">
        <f>(IF(K117=-1,0,(IF(K117&gt;K$4,0,IF(K117&lt;K$3,1,((K$4-K117)/K$5))))))*100</f>
        <v>0</v>
      </c>
      <c r="M117" s="67">
        <v>4.5513739798966899</v>
      </c>
      <c r="N117" s="68">
        <f>(IF(M117=-1,0,(IF(M117&gt;M$4,0,IF(M117&lt;M$3,1,((M$4-M117)/M$5))))))*100</f>
        <v>97.724313010051659</v>
      </c>
      <c r="O117" s="67">
        <v>3.4074457603500002E-2</v>
      </c>
      <c r="P117" s="66">
        <f>(IF(O117=-1,0,(IF(O117&gt;O$4,0,IF(O117&lt;O$3,1,((O$4-O117)/O$5))))))*100</f>
        <v>99.99148138559913</v>
      </c>
      <c r="Q117" s="68">
        <f>25%*P117+12.5%*D117+12.5%*F117+12.5%*H117+12.5%*J117+12.5%*L117+12.5%*N117</f>
        <v>62.664242716559755</v>
      </c>
      <c r="R117" s="78">
        <f>+Q117</f>
        <v>62.664242716559755</v>
      </c>
      <c r="S117" s="115">
        <f>+ROUND(Q117,1)</f>
        <v>62.7</v>
      </c>
      <c r="T117" s="69">
        <f>RANK(R117,R$13:R$224)</f>
        <v>181</v>
      </c>
      <c r="U117" s="70">
        <v>12</v>
      </c>
      <c r="V117" s="66">
        <f>(IF(U117=-1,0,(IF(U117&gt;U$4,0,IF(U117&lt;U$3,1,((U$4-U117)/U$5))))))*100</f>
        <v>72</v>
      </c>
      <c r="W117" s="70">
        <v>92</v>
      </c>
      <c r="X117" s="66">
        <f>(IF(W117=-1,0,(IF(W117&gt;W$4,0,IF(W117&lt;W$3,1,((W$4-W117)/W$5))))))*100</f>
        <v>80.979827089337178</v>
      </c>
      <c r="Y117" s="71">
        <v>4.6359639888357904</v>
      </c>
      <c r="Z117" s="68">
        <f>(IF(Y117=-1,0,(IF(Y117&gt;Y$4,0,IF(Y117&lt;Y$3,1,((Y$4-Y117)/Y$5))))))*100</f>
        <v>76.820180055821055</v>
      </c>
      <c r="AA117" s="71">
        <v>6.5</v>
      </c>
      <c r="AB117" s="66">
        <f>IF(AA117="No Practice", 0, AA117/15*100)</f>
        <v>43.333333333333336</v>
      </c>
      <c r="AC117" s="68">
        <f>AVERAGE(V117,X117,Z117,AB117)</f>
        <v>68.28333511962289</v>
      </c>
      <c r="AD117" s="68">
        <f>+AC117</f>
        <v>68.28333511962289</v>
      </c>
      <c r="AE117" s="115">
        <f>+ROUND(AC117,1)</f>
        <v>68.3</v>
      </c>
      <c r="AF117" s="72">
        <f>RANK(AD117,AD$13:AD$224)</f>
        <v>99</v>
      </c>
      <c r="AG117" s="70">
        <v>7</v>
      </c>
      <c r="AH117" s="66">
        <f>(IF(AG117=-1,0,(IF(AG117&gt;AG$4,0,IF(AG117&lt;AG$3,1,((AG$4-AG117)/AG$5))))))*100</f>
        <v>33.333333333333329</v>
      </c>
      <c r="AI117" s="70">
        <v>87</v>
      </c>
      <c r="AJ117" s="66">
        <f>(IF(AI117=-1,0,(IF(AI117&gt;AI$4,0,IF(AI117&lt;AI$3,1,((AI$4-AI117)/AI$5))))))*100</f>
        <v>70</v>
      </c>
      <c r="AK117" s="71">
        <v>705.19558729318896</v>
      </c>
      <c r="AL117" s="66">
        <f>(IF(AK117=-1,0,(IF(AK117&gt;AK$4,0,IF(AK117&lt;AK$3,1,((AK$4-AK117)/AK$5))))))*100</f>
        <v>91.2938816383557</v>
      </c>
      <c r="AM117" s="70">
        <v>3</v>
      </c>
      <c r="AN117" s="66">
        <f>+IF(AM117="No Practice",0,AM117/8)*100</f>
        <v>37.5</v>
      </c>
      <c r="AO117" s="74">
        <f>AVERAGE(AH117,AJ117,AL117,AN117)</f>
        <v>58.031803742922257</v>
      </c>
      <c r="AP117" s="68">
        <f>+AO117</f>
        <v>58.031803742922257</v>
      </c>
      <c r="AQ117" s="115">
        <f>+ROUND(AO117,1)</f>
        <v>58</v>
      </c>
      <c r="AR117" s="69">
        <f>RANK(AP117,AP$13:AP$224)</f>
        <v>144</v>
      </c>
      <c r="AS117" s="75">
        <v>6</v>
      </c>
      <c r="AT117" s="66">
        <f>(IF(AS117=-1,0,(IF(AS117&gt;AS$4,0,IF(AS117&lt;AS$3,1,((AS$4-AS117)/AS$5))))))*100</f>
        <v>58.333333333333336</v>
      </c>
      <c r="AU117" s="75">
        <v>28</v>
      </c>
      <c r="AV117" s="66">
        <f>(IF(AU117=-1,0,(IF(AU117&gt;AU$4,0,IF(AU117&lt;AU$3,1,((AU$4-AU117)/AU$5))))))*100</f>
        <v>87.081339712918663</v>
      </c>
      <c r="AW117" s="75">
        <v>3.0990320567911298</v>
      </c>
      <c r="AX117" s="68">
        <f>(IF(AW117=-1,0,(IF(AW117&gt;AW$4,0,IF(AW117&lt;AW$3,1,((AW$4-AW117)/AW$5))))))*100</f>
        <v>79.33978628805913</v>
      </c>
      <c r="AY117" s="75">
        <v>10.5</v>
      </c>
      <c r="AZ117" s="66">
        <f>+IF(AY117="No Practice",0,AY117/30)*100</f>
        <v>35</v>
      </c>
      <c r="BA117" s="76">
        <f>AVERAGE(AT117,AV117,AX117,AZ117)</f>
        <v>64.938614833577788</v>
      </c>
      <c r="BB117" s="68">
        <f>+BA117</f>
        <v>64.938614833577788</v>
      </c>
      <c r="BC117" s="115">
        <f>+ROUND(BA117,1)</f>
        <v>64.900000000000006</v>
      </c>
      <c r="BD117" s="69">
        <f>RANK(BB117,BB$13:BB$224)</f>
        <v>88</v>
      </c>
      <c r="BE117" s="73">
        <v>6</v>
      </c>
      <c r="BF117" s="73">
        <v>6</v>
      </c>
      <c r="BG117" s="77">
        <f>+SUM(BE117,BF117)</f>
        <v>12</v>
      </c>
      <c r="BH117" s="76">
        <f>(IF(BG117=-1,0,(IF(BG117&lt;BG$4,0,IF(BG117&gt;BG$3,1,((-BG$4+BG117)/BG$5))))))*100</f>
        <v>60</v>
      </c>
      <c r="BI117" s="119">
        <f>+BH117</f>
        <v>60</v>
      </c>
      <c r="BJ117" s="115">
        <f>ROUND(BH117,1)</f>
        <v>60</v>
      </c>
      <c r="BK117" s="69">
        <f>RANK(BI117,BI$13:BI$224)</f>
        <v>80</v>
      </c>
      <c r="BL117" s="73">
        <v>6</v>
      </c>
      <c r="BM117" s="68">
        <f>(IF(BL117=-1,0,(IF(BL117&lt;BL$4,0,IF(BL117&gt;BL$3,1,((-BL$4+BL117)/BL$5))))))*100</f>
        <v>60</v>
      </c>
      <c r="BN117" s="73">
        <v>1</v>
      </c>
      <c r="BO117" s="68">
        <f>(IF(BN117=-1,0,(IF(BN117&lt;BN$4,0,IF(BN117&gt;BN$3,1,((-BN$4+BN117)/BN$5))))))*100</f>
        <v>10</v>
      </c>
      <c r="BP117" s="73">
        <v>3</v>
      </c>
      <c r="BQ117" s="68">
        <f>(IF(BP117=-1,0,(IF(BP117&lt;BP$4,0,IF(BP117&gt;BP$3,1,((-BP$4+BP117)/BP$5))))))*100</f>
        <v>30</v>
      </c>
      <c r="BR117" s="73">
        <v>0</v>
      </c>
      <c r="BS117" s="78">
        <f>(IF(BR117=-1,0,(IF(BR117&lt;BR$4,0,IF(BR117&gt;BR$3,1,((-BR$4+BR117)/BR$5))))))*100</f>
        <v>0</v>
      </c>
      <c r="BT117" s="73">
        <v>0</v>
      </c>
      <c r="BU117" s="68">
        <f>(IF(BT117=-1,0,(IF(BT117&lt;BT$4,0,IF(BT117&gt;BT$3,1,((-BT$4+BT117)/BT$5))))))*100</f>
        <v>0</v>
      </c>
      <c r="BV117" s="73">
        <v>0</v>
      </c>
      <c r="BW117" s="66">
        <f>(IF(BV117=-1,0,(IF(BV117&lt;BV$4,0,IF(BV117&gt;BV$3,1,((-BV$4+BV117)/BV$5))))))*100</f>
        <v>0</v>
      </c>
      <c r="BX117" s="77">
        <f>+SUM(BN117,BL117,BP117,BR117,BT117,BV117)</f>
        <v>10</v>
      </c>
      <c r="BY117" s="80">
        <f>(IF(BX117=-1,0,(IF(BX117&lt;BX$4,0,IF(BX117&gt;BX$3,1,((-BX$4+BX117)/BX$5))))))*100</f>
        <v>20</v>
      </c>
      <c r="BZ117" s="78">
        <f>+BY117</f>
        <v>20</v>
      </c>
      <c r="CA117" s="115">
        <f>+ROUND(BY117,1)</f>
        <v>20</v>
      </c>
      <c r="CB117" s="72">
        <f>RANK(BZ117,BZ$13:BZ$224)</f>
        <v>179</v>
      </c>
      <c r="CC117" s="73">
        <v>35</v>
      </c>
      <c r="CD117" s="68">
        <f>(IF(CC117=-1,0,(IF(CC117&gt;CC$4,0,IF(CC117&lt;CC$3,1,((CC$4-CC117)/CC$5))))))*100</f>
        <v>46.666666666666664</v>
      </c>
      <c r="CE117" s="73">
        <v>362</v>
      </c>
      <c r="CF117" s="66">
        <f>(IF(CE117=-1,0,(IF(CE117&gt;CE$4,0,IF(CE117&lt;CE$3,1,((CE$4-CE117)/CE$5))))))*100</f>
        <v>51.622874806800624</v>
      </c>
      <c r="CG117" s="73">
        <v>24.097360525414999</v>
      </c>
      <c r="CH117" s="66">
        <f>(IF(CG117=-1,0,(IF(CG117&gt;CG$4,0,IF(CG117&lt;CG$3,1,((CG$4-CG117)/CG$5)^$CH$3)))))*100</f>
        <v>100</v>
      </c>
      <c r="CI117" s="73" t="s">
        <v>1975</v>
      </c>
      <c r="CJ117" s="78">
        <f>IF(CI117="NO VAT","No VAT",(IF(CI117="NO REFUND",0,(IF(CI117&gt;CI$5,0,IF(CI117&lt;CI$3,1,((CI$5-CI117)/CI$5))))))*100)</f>
        <v>0</v>
      </c>
      <c r="CK117" s="73" t="s">
        <v>1975</v>
      </c>
      <c r="CL117" s="68">
        <f>IF(CK117="NO VAT","No VAT",(IF(CK117="NO REFUND",0,(IF(CK117&gt;CK$4,0,IF(CK117&lt;CK$3,1,((CK$4-CK117)/CK$5))))))*100)</f>
        <v>0</v>
      </c>
      <c r="CM117" s="73">
        <v>16</v>
      </c>
      <c r="CN117" s="68">
        <f>IF(CM117="NO CIT","No CIT",IF(CM117&gt;CM$4,0,IF(CM117&lt;CM$3,1,((CM$4-CM117)/CM$5)))*100)</f>
        <v>73.394495412844037</v>
      </c>
      <c r="CO117" s="73">
        <v>31.714285714285701</v>
      </c>
      <c r="CP117" s="66">
        <f>IF(CO117="NO CIT","No CIT",IF(CO117&gt;CO$4,0,IF(CO117&lt;CO$3,1,((CO$5-CO117)/CO$5)))*100)</f>
        <v>0.89285714285718409</v>
      </c>
      <c r="CQ117" s="157">
        <f>IF(OR(ISNUMBER(CJ117),ISNUMBER(CL117),ISNUMBER(CN117),ISNUMBER(CP117)),AVERAGE(CJ117,CL117,CN117,CP117),"")</f>
        <v>18.571838138925305</v>
      </c>
      <c r="CR117" s="128">
        <f>AVERAGE(CD117,CF117,CH117,CQ117)</f>
        <v>54.215344903098149</v>
      </c>
      <c r="CS117" s="78">
        <f>+CR117</f>
        <v>54.215344903098149</v>
      </c>
      <c r="CT117" s="115">
        <f>ROUND(CR117,1)</f>
        <v>54.2</v>
      </c>
      <c r="CU117" s="69">
        <f>RANK(CS117,CS$13:CS$224)</f>
        <v>157</v>
      </c>
      <c r="CV117" s="73">
        <v>9</v>
      </c>
      <c r="CW117" s="68">
        <f>(IF(CV117=-1,0,(IF(CV117&gt;CV$4,0,IF(CV117&lt;CV$3,1,((CV$4-CV117)/CV$5))))))*100</f>
        <v>94.968553459119505</v>
      </c>
      <c r="CX117" s="73">
        <v>60</v>
      </c>
      <c r="CY117" s="68">
        <f>(IF(CX117=-1,0,(IF(CX117&gt;CX$4,0,IF(CX117&lt;CX$3,1,((CX$4-CX117)/CX$5))))))*100</f>
        <v>65.088757396449708</v>
      </c>
      <c r="CZ117" s="73">
        <v>140</v>
      </c>
      <c r="DA117" s="68">
        <f>(IF(CZ117=-1,0,(IF(CZ117&gt;CZ$4,0,IF(CZ117&lt;CZ$3,1,((CZ$4-CZ117)/CZ$5))))))*100</f>
        <v>86.79245283018868</v>
      </c>
      <c r="DB117" s="73">
        <v>235</v>
      </c>
      <c r="DC117" s="68">
        <f>(IF(DB117=-1,0,(IF(DB117&gt;DB$4,0,IF(DB117&lt;DB$3,1,((DB$4-DB117)/DB$5))))))*100</f>
        <v>41.25</v>
      </c>
      <c r="DD117" s="73">
        <v>10.5</v>
      </c>
      <c r="DE117" s="68">
        <f>(IF(DD117=-1,0,(IF(DD117&gt;DD$4,0,IF(DD117&lt;DD$3,1,((DD$4-DD117)/DD$5))))))*100</f>
        <v>96.594982078853036</v>
      </c>
      <c r="DF117" s="73">
        <v>60</v>
      </c>
      <c r="DG117" s="68">
        <f>(IF(DF117=-1,0,(IF(DF117&gt;DF$4,0,IF(DF117&lt;DF$3,1,((DF$4-DF117)/DF$5))))))*100</f>
        <v>75.313807531380746</v>
      </c>
      <c r="DH117" s="73">
        <v>223.5</v>
      </c>
      <c r="DI117" s="68">
        <f>(IF(DH117=-1,0,(IF(DH117&gt;DH$4,0,IF(DH117&lt;DH$3,1,((DH$4-DH117)/DH$5))))))*100</f>
        <v>81.375</v>
      </c>
      <c r="DJ117" s="73">
        <v>115</v>
      </c>
      <c r="DK117" s="66">
        <f>(IF(DJ117=-1,0,(IF(DJ117&gt;DJ$4,0,IF(DJ117&lt;DJ$3,1,((DJ$4-DJ117)/DJ$5))))))*100</f>
        <v>83.571428571428569</v>
      </c>
      <c r="DL117" s="78">
        <f>AVERAGE(CW117,CY117,DA117,DC117,DE117,DG117,DI117,DK117)</f>
        <v>78.119372733427525</v>
      </c>
      <c r="DM117" s="78">
        <f>+DL117</f>
        <v>78.119372733427525</v>
      </c>
      <c r="DN117" s="115">
        <f>ROUND(DL117,1)</f>
        <v>78.099999999999994</v>
      </c>
      <c r="DO117" s="69">
        <f>RANK(DM117,DM$13:DM$224)</f>
        <v>78</v>
      </c>
      <c r="DP117" s="67">
        <v>828</v>
      </c>
      <c r="DQ117" s="66">
        <f>(IF(DP117=-1,0,(IF(DP117&gt;DP$4,0,IF(DP117&lt;DP$3,1,((DP$4-DP117)/DP$5))))))*100</f>
        <v>41.967213114754095</v>
      </c>
      <c r="DR117" s="67">
        <v>31.6</v>
      </c>
      <c r="DS117" s="66">
        <f>(IF(DR117=-1,0,(IF(DR117&gt;DR$4,0,IF(DR117&lt;DR$3,1,((DR$4-DR117)/DR$5))))))*100</f>
        <v>64.566929133858267</v>
      </c>
      <c r="DT117" s="67">
        <v>3.5</v>
      </c>
      <c r="DU117" s="66">
        <f>DT117/18*100</f>
        <v>19.444444444444446</v>
      </c>
      <c r="DV117" s="78">
        <f>AVERAGE(DU117,DQ117,DS117)</f>
        <v>41.99286223101894</v>
      </c>
      <c r="DW117" s="78">
        <f>+DV117</f>
        <v>41.99286223101894</v>
      </c>
      <c r="DX117" s="115">
        <f>ROUND(DV117,1)</f>
        <v>42</v>
      </c>
      <c r="DY117" s="69">
        <f>RANK(DW117,DW$13:DW$224)</f>
        <v>161</v>
      </c>
      <c r="DZ117" s="67">
        <v>0</v>
      </c>
      <c r="EA117" s="68">
        <f>(IF(DZ117=-1,0,(IF(DZ117&lt;DZ$4,0,IF(DZ117&gt;DZ$3,1,((-DZ$4+DZ117)/DZ$5))))))*100</f>
        <v>0</v>
      </c>
      <c r="EB117" s="67">
        <v>0</v>
      </c>
      <c r="EC117" s="66">
        <f>(IF(EB117=-1,0,(IF(EB117&lt;EB$4,0,IF(EB117&gt;EB$3,1,((-EB$4+EB117)/EB$5))))))*100</f>
        <v>0</v>
      </c>
      <c r="ED117" s="68">
        <f>AVERAGE(EA117,EC117)</f>
        <v>0</v>
      </c>
      <c r="EE117" s="78">
        <f>+ED117</f>
        <v>0</v>
      </c>
      <c r="EF117" s="115">
        <f>ROUND(ED117,1)</f>
        <v>0</v>
      </c>
      <c r="EG117" s="69">
        <f>RANK(EE117,EE$13:EE$224)</f>
        <v>168</v>
      </c>
      <c r="EH117" s="81"/>
      <c r="EI117" s="81"/>
      <c r="EJ117" s="81"/>
      <c r="EK117" s="83">
        <f>RANK(EN117,EN$13:EN$224)</f>
        <v>154</v>
      </c>
      <c r="EL117" s="134">
        <f>ROUND(EM117,1)</f>
        <v>50.8</v>
      </c>
      <c r="EM117" s="158">
        <f>AVERAGE(Q117,AC117,BA117,BH117,BY117,CR117,DL117,DV117,ED117,AO117)</f>
        <v>50.824557628022731</v>
      </c>
      <c r="EN117" s="139">
        <f>AVERAGE(Q117,AC117,BA117,BH117,BY117,CR117,DL117,DV117,ED117,AO117)</f>
        <v>50.824557628022731</v>
      </c>
      <c r="EO117" s="84"/>
      <c r="EP117" s="85"/>
      <c r="EQ117" s="46"/>
    </row>
    <row r="118" spans="1:147" ht="14.45" customHeight="1" x14ac:dyDescent="0.25">
      <c r="A118" s="64" t="s">
        <v>118</v>
      </c>
      <c r="B118" s="156" t="str">
        <f>INDEX('Economy Names'!$A$2:$H$213,'Economy Names'!L107,'Economy Names'!$K$1)</f>
        <v>Latvia</v>
      </c>
      <c r="C118" s="65">
        <v>4</v>
      </c>
      <c r="D118" s="66">
        <f>(IF(C118=-1,0,(IF(C118&gt;C$4,0,IF(C118&lt;C$3,1,((C$4-C118)/C$5))))))*100</f>
        <v>82.35294117647058</v>
      </c>
      <c r="E118" s="65">
        <v>5.5</v>
      </c>
      <c r="F118" s="66">
        <f>(IF(E118=-1,0,(IF(E118&gt;E$4,0,IF(E118&lt;E$3,1,((E$4-E118)/E$5))))))*100</f>
        <v>94.9748743718593</v>
      </c>
      <c r="G118" s="67">
        <v>1.5484411603983901</v>
      </c>
      <c r="H118" s="66">
        <f>(IF(G118=-1,0,(IF(G118&gt;G$4,0,IF(G118&lt;G$3,1,((G$4-G118)/G$5))))))*100</f>
        <v>99.225779419800801</v>
      </c>
      <c r="I118" s="65">
        <v>4</v>
      </c>
      <c r="J118" s="66">
        <f>(IF(I118=-1,0,(IF(I118&gt;I$4,0,IF(I118&lt;I$3,1,((I$4-I118)/I$5))))))*100</f>
        <v>82.35294117647058</v>
      </c>
      <c r="K118" s="65">
        <v>5.5</v>
      </c>
      <c r="L118" s="66">
        <f>(IF(K118=-1,0,(IF(K118&gt;K$4,0,IF(K118&lt;K$3,1,((K$4-K118)/K$5))))))*100</f>
        <v>94.9748743718593</v>
      </c>
      <c r="M118" s="67">
        <v>1.5484411603983901</v>
      </c>
      <c r="N118" s="68">
        <f>(IF(M118=-1,0,(IF(M118&gt;M$4,0,IF(M118&lt;M$3,1,((M$4-M118)/M$5))))))*100</f>
        <v>99.225779419800801</v>
      </c>
      <c r="O118" s="67">
        <v>6.5603574138799999E-3</v>
      </c>
      <c r="P118" s="66">
        <f>(IF(O118=-1,0,(IF(O118&gt;O$4,0,IF(O118&lt;O$3,1,((O$4-O118)/O$5))))))*100</f>
        <v>99.998359910646528</v>
      </c>
      <c r="Q118" s="68">
        <f>25%*P118+12.5%*D118+12.5%*F118+12.5%*H118+12.5%*J118+12.5%*L118+12.5%*N118</f>
        <v>94.137988719694306</v>
      </c>
      <c r="R118" s="78">
        <f>+Q118</f>
        <v>94.137988719694306</v>
      </c>
      <c r="S118" s="115">
        <f>+ROUND(Q118,1)</f>
        <v>94.1</v>
      </c>
      <c r="T118" s="69">
        <f>RANK(R118,R$13:R$224)</f>
        <v>26</v>
      </c>
      <c r="U118" s="70">
        <v>14</v>
      </c>
      <c r="V118" s="66">
        <f>(IF(U118=-1,0,(IF(U118&gt;U$4,0,IF(U118&lt;U$3,1,((U$4-U118)/U$5))))))*100</f>
        <v>64</v>
      </c>
      <c r="W118" s="70">
        <v>192</v>
      </c>
      <c r="X118" s="66">
        <f>(IF(W118=-1,0,(IF(W118&gt;W$4,0,IF(W118&lt;W$3,1,((W$4-W118)/W$5))))))*100</f>
        <v>52.161383285302598</v>
      </c>
      <c r="Y118" s="71">
        <v>0.42071306691782001</v>
      </c>
      <c r="Z118" s="68">
        <f>(IF(Y118=-1,0,(IF(Y118&gt;Y$4,0,IF(Y118&lt;Y$3,1,((Y$4-Y118)/Y$5))))))*100</f>
        <v>97.896434665410908</v>
      </c>
      <c r="AA118" s="70">
        <v>12</v>
      </c>
      <c r="AB118" s="66">
        <f>IF(AA118="No Practice", 0, AA118/15*100)</f>
        <v>80</v>
      </c>
      <c r="AC118" s="68">
        <f>AVERAGE(V118,X118,Z118,AB118)</f>
        <v>73.514454487678378</v>
      </c>
      <c r="AD118" s="68">
        <f>+AC118</f>
        <v>73.514454487678378</v>
      </c>
      <c r="AE118" s="115">
        <f>+ROUND(AC118,1)</f>
        <v>73.5</v>
      </c>
      <c r="AF118" s="72">
        <f>RANK(AD118,AD$13:AD$224)</f>
        <v>56</v>
      </c>
      <c r="AG118" s="70">
        <v>4</v>
      </c>
      <c r="AH118" s="66">
        <f>(IF(AG118=-1,0,(IF(AG118&gt;AG$4,0,IF(AG118&lt;AG$3,1,((AG$4-AG118)/AG$5))))))*100</f>
        <v>83.333333333333343</v>
      </c>
      <c r="AI118" s="70">
        <v>107</v>
      </c>
      <c r="AJ118" s="66">
        <f>(IF(AI118=-1,0,(IF(AI118&gt;AI$4,0,IF(AI118&lt;AI$3,1,((AI$4-AI118)/AI$5))))))*100</f>
        <v>61.304347826086961</v>
      </c>
      <c r="AK118" s="71">
        <v>233.36831410529101</v>
      </c>
      <c r="AL118" s="66">
        <f>(IF(AK118=-1,0,(IF(AK118&gt;AK$4,0,IF(AK118&lt;AK$3,1,((AK$4-AK118)/AK$5))))))*100</f>
        <v>97.118909702403826</v>
      </c>
      <c r="AM118" s="70">
        <v>7</v>
      </c>
      <c r="AN118" s="66">
        <f>+IF(AM118="No Practice",0,AM118/8)*100</f>
        <v>87.5</v>
      </c>
      <c r="AO118" s="74">
        <f>AVERAGE(AH118,AJ118,AL118,AN118)</f>
        <v>82.314147715456031</v>
      </c>
      <c r="AP118" s="68">
        <f>+AO118</f>
        <v>82.314147715456031</v>
      </c>
      <c r="AQ118" s="115">
        <f>+ROUND(AO118,1)</f>
        <v>82.3</v>
      </c>
      <c r="AR118" s="69">
        <f>RANK(AP118,AP$13:AP$224)</f>
        <v>61</v>
      </c>
      <c r="AS118" s="75">
        <v>4</v>
      </c>
      <c r="AT118" s="66">
        <f>(IF(AS118=-1,0,(IF(AS118&gt;AS$4,0,IF(AS118&lt;AS$3,1,((AS$4-AS118)/AS$5))))))*100</f>
        <v>75</v>
      </c>
      <c r="AU118" s="75">
        <v>16.5</v>
      </c>
      <c r="AV118" s="66">
        <f>(IF(AU118=-1,0,(IF(AU118&gt;AU$4,0,IF(AU118&lt;AU$3,1,((AU$4-AU118)/AU$5))))))*100</f>
        <v>92.58373205741627</v>
      </c>
      <c r="AW118" s="75">
        <v>2.01400636307863</v>
      </c>
      <c r="AX118" s="68">
        <f>(IF(AW118=-1,0,(IF(AW118&gt;AW$4,0,IF(AW118&lt;AW$3,1,((AW$4-AW118)/AW$5))))))*100</f>
        <v>86.573290912809128</v>
      </c>
      <c r="AY118" s="75">
        <v>22.5</v>
      </c>
      <c r="AZ118" s="66">
        <f>+IF(AY118="No Practice",0,AY118/30)*100</f>
        <v>75</v>
      </c>
      <c r="BA118" s="76">
        <f>AVERAGE(AT118,AV118,AX118,AZ118)</f>
        <v>82.28925574255635</v>
      </c>
      <c r="BB118" s="68">
        <f>+BA118</f>
        <v>82.28925574255635</v>
      </c>
      <c r="BC118" s="115">
        <f>+ROUND(BA118,1)</f>
        <v>82.3</v>
      </c>
      <c r="BD118" s="69">
        <f>RANK(BB118,BB$13:BB$224)</f>
        <v>25</v>
      </c>
      <c r="BE118" s="73">
        <v>8</v>
      </c>
      <c r="BF118" s="73">
        <v>9</v>
      </c>
      <c r="BG118" s="77">
        <f>+SUM(BE118,BF118)</f>
        <v>17</v>
      </c>
      <c r="BH118" s="76">
        <f>(IF(BG118=-1,0,(IF(BG118&lt;BG$4,0,IF(BG118&gt;BG$3,1,((-BG$4+BG118)/BG$5))))))*100</f>
        <v>85</v>
      </c>
      <c r="BI118" s="119">
        <f>+BH118</f>
        <v>85</v>
      </c>
      <c r="BJ118" s="115">
        <f>ROUND(BH118,1)</f>
        <v>85</v>
      </c>
      <c r="BK118" s="69">
        <f>RANK(BI118,BI$13:BI$224)</f>
        <v>15</v>
      </c>
      <c r="BL118" s="73">
        <v>5</v>
      </c>
      <c r="BM118" s="68">
        <f>(IF(BL118=-1,0,(IF(BL118&lt;BL$4,0,IF(BL118&gt;BL$3,1,((-BL$4+BL118)/BL$5))))))*100</f>
        <v>50</v>
      </c>
      <c r="BN118" s="73">
        <v>4</v>
      </c>
      <c r="BO118" s="68">
        <f>(IF(BN118=-1,0,(IF(BN118&lt;BN$4,0,IF(BN118&gt;BN$3,1,((-BN$4+BN118)/BN$5))))))*100</f>
        <v>40</v>
      </c>
      <c r="BP118" s="73">
        <v>9</v>
      </c>
      <c r="BQ118" s="68">
        <f>(IF(BP118=-1,0,(IF(BP118&lt;BP$4,0,IF(BP118&gt;BP$3,1,((-BP$4+BP118)/BP$5))))))*100</f>
        <v>90</v>
      </c>
      <c r="BR118" s="73">
        <v>5</v>
      </c>
      <c r="BS118" s="78">
        <f>(IF(BR118=-1,0,(IF(BR118&lt;BR$4,0,IF(BR118&gt;BR$3,1,((-BR$4+BR118)/BR$5))))))*100</f>
        <v>83.333333333333343</v>
      </c>
      <c r="BT118" s="73">
        <v>5</v>
      </c>
      <c r="BU118" s="68">
        <f>(IF(BT118=-1,0,(IF(BT118&lt;BT$4,0,IF(BT118&gt;BT$3,1,((-BT$4+BT118)/BT$5))))))*100</f>
        <v>71.428571428571431</v>
      </c>
      <c r="BV118" s="73">
        <v>6</v>
      </c>
      <c r="BW118" s="66">
        <f>(IF(BV118=-1,0,(IF(BV118&lt;BV$4,0,IF(BV118&gt;BV$3,1,((-BV$4+BV118)/BV$5))))))*100</f>
        <v>85.714285714285708</v>
      </c>
      <c r="BX118" s="77">
        <f>+SUM(BN118,BL118,BP118,BR118,BT118,BV118)</f>
        <v>34</v>
      </c>
      <c r="BY118" s="80">
        <f>(IF(BX118=-1,0,(IF(BX118&lt;BX$4,0,IF(BX118&gt;BX$3,1,((-BX$4+BX118)/BX$5))))))*100</f>
        <v>68</v>
      </c>
      <c r="BZ118" s="78">
        <f>+BY118</f>
        <v>68</v>
      </c>
      <c r="CA118" s="115">
        <f>+ROUND(BY118,1)</f>
        <v>68</v>
      </c>
      <c r="CB118" s="72">
        <f>RANK(BZ118,BZ$13:BZ$224)</f>
        <v>45</v>
      </c>
      <c r="CC118" s="73">
        <v>7</v>
      </c>
      <c r="CD118" s="68">
        <f>(IF(CC118=-1,0,(IF(CC118&gt;CC$4,0,IF(CC118&lt;CC$3,1,((CC$4-CC118)/CC$5))))))*100</f>
        <v>93.333333333333329</v>
      </c>
      <c r="CE118" s="73">
        <v>168.5</v>
      </c>
      <c r="CF118" s="66">
        <f>(IF(CE118=-1,0,(IF(CE118&gt;CE$4,0,IF(CE118&lt;CE$3,1,((CE$4-CE118)/CE$5))))))*100</f>
        <v>81.530139103554859</v>
      </c>
      <c r="CG118" s="73">
        <v>38.106623601793402</v>
      </c>
      <c r="CH118" s="66">
        <f>(IF(CG118=-1,0,(IF(CG118&gt;CG$4,0,IF(CG118&lt;CG$3,1,((CG$4-CG118)/CG$5)^$CH$3)))))*100</f>
        <v>83.034228936340469</v>
      </c>
      <c r="CI118" s="73">
        <v>0</v>
      </c>
      <c r="CJ118" s="78">
        <f>IF(CI118="NO VAT","No VAT",(IF(CI118="NO REFUND",0,(IF(CI118&gt;CI$5,0,IF(CI118&lt;CI$3,1,((CI$5-CI118)/CI$5))))))*100)</f>
        <v>100</v>
      </c>
      <c r="CK118" s="73">
        <v>6.1666666666666696</v>
      </c>
      <c r="CL118" s="68">
        <f>IF(CK118="NO VAT","No VAT",(IF(CK118="NO REFUND",0,(IF(CK118&gt;CK$4,0,IF(CK118&lt;CK$3,1,((CK$4-CK118)/CK$5))))))*100)</f>
        <v>94.272844272844267</v>
      </c>
      <c r="CM118" s="73">
        <v>2.5</v>
      </c>
      <c r="CN118" s="68">
        <f>IF(CM118="NO CIT","No CIT",IF(CM118&gt;CM$4,0,IF(CM118&lt;CM$3,1,((CM$4-CM118)/CM$5)))*100)</f>
        <v>98.165137614678898</v>
      </c>
      <c r="CO118" s="73">
        <v>0</v>
      </c>
      <c r="CP118" s="66">
        <f>IF(CO118="NO CIT","No CIT",IF(CO118&gt;CO$4,0,IF(CO118&lt;CO$3,1,((CO$5-CO118)/CO$5)))*100)</f>
        <v>100</v>
      </c>
      <c r="CQ118" s="157">
        <f>IF(OR(ISNUMBER(CJ118),ISNUMBER(CL118),ISNUMBER(CN118),ISNUMBER(CP118)),AVERAGE(CJ118,CL118,CN118,CP118),"")</f>
        <v>98.109495471880791</v>
      </c>
      <c r="CR118" s="128">
        <f>AVERAGE(CD118,CF118,CH118,CQ118)</f>
        <v>89.001799211277358</v>
      </c>
      <c r="CS118" s="78">
        <f>+CR118</f>
        <v>89.001799211277358</v>
      </c>
      <c r="CT118" s="115">
        <f>ROUND(CR118,1)</f>
        <v>89</v>
      </c>
      <c r="CU118" s="69">
        <f>RANK(CS118,CS$13:CS$224)</f>
        <v>16</v>
      </c>
      <c r="CV118" s="73">
        <v>24</v>
      </c>
      <c r="CW118" s="68">
        <f>(IF(CV118=-1,0,(IF(CV118&gt;CV$4,0,IF(CV118&lt;CV$3,1,((CV$4-CV118)/CV$5))))))*100</f>
        <v>85.534591194968556</v>
      </c>
      <c r="CX118" s="73">
        <v>2</v>
      </c>
      <c r="CY118" s="68">
        <f>(IF(CX118=-1,0,(IF(CX118&gt;CX$4,0,IF(CX118&lt;CX$3,1,((CX$4-CX118)/CX$5))))))*100</f>
        <v>99.408284023668642</v>
      </c>
      <c r="CZ118" s="73">
        <v>150</v>
      </c>
      <c r="DA118" s="68">
        <f>(IF(CZ118=-1,0,(IF(CZ118&gt;CZ$4,0,IF(CZ118&lt;CZ$3,1,((CZ$4-CZ118)/CZ$5))))))*100</f>
        <v>85.84905660377359</v>
      </c>
      <c r="DB118" s="73">
        <v>35</v>
      </c>
      <c r="DC118" s="68">
        <f>(IF(DB118=-1,0,(IF(DB118&gt;DB$4,0,IF(DB118&lt;DB$3,1,((DB$4-DB118)/DB$5))))))*100</f>
        <v>91.25</v>
      </c>
      <c r="DD118" s="73">
        <v>0</v>
      </c>
      <c r="DE118" s="68">
        <f>(IF(DD118=-1,0,(IF(DD118&gt;DD$4,0,IF(DD118&lt;DD$3,1,((DD$4-DD118)/DD$5))))))*100</f>
        <v>100</v>
      </c>
      <c r="DF118" s="73">
        <v>0.5</v>
      </c>
      <c r="DG118" s="68">
        <f>(IF(DF118=-1,0,(IF(DF118&gt;DF$4,0,IF(DF118&lt;DF$3,1,((DF$4-DF118)/DF$5))))))*100</f>
        <v>100</v>
      </c>
      <c r="DH118" s="73">
        <v>0</v>
      </c>
      <c r="DI118" s="68">
        <f>(IF(DH118=-1,0,(IF(DH118&gt;DH$4,0,IF(DH118&lt;DH$3,1,((DH$4-DH118)/DH$5))))))*100</f>
        <v>100</v>
      </c>
      <c r="DJ118" s="73">
        <v>0</v>
      </c>
      <c r="DK118" s="66">
        <f>(IF(DJ118=-1,0,(IF(DJ118&gt;DJ$4,0,IF(DJ118&lt;DJ$3,1,((DJ$4-DJ118)/DJ$5))))))*100</f>
        <v>100</v>
      </c>
      <c r="DL118" s="78">
        <f>AVERAGE(CW118,CY118,DA118,DC118,DE118,DG118,DI118,DK118)</f>
        <v>95.255241477801349</v>
      </c>
      <c r="DM118" s="78">
        <f>+DL118</f>
        <v>95.255241477801349</v>
      </c>
      <c r="DN118" s="115">
        <f>ROUND(DL118,1)</f>
        <v>95.3</v>
      </c>
      <c r="DO118" s="69">
        <f>RANK(DM118,DM$13:DM$224)</f>
        <v>28</v>
      </c>
      <c r="DP118" s="67">
        <v>469</v>
      </c>
      <c r="DQ118" s="66">
        <f>(IF(DP118=-1,0,(IF(DP118&gt;DP$4,0,IF(DP118&lt;DP$3,1,((DP$4-DP118)/DP$5))))))*100</f>
        <v>71.393442622950815</v>
      </c>
      <c r="DR118" s="67">
        <v>23.1</v>
      </c>
      <c r="DS118" s="66">
        <f>(IF(DR118=-1,0,(IF(DR118&gt;DR$4,0,IF(DR118&lt;DR$3,1,((DR$4-DR118)/DR$5))))))*100</f>
        <v>74.128233970753655</v>
      </c>
      <c r="DT118" s="67">
        <v>13.5</v>
      </c>
      <c r="DU118" s="66">
        <f>DT118/18*100</f>
        <v>75</v>
      </c>
      <c r="DV118" s="78">
        <f>AVERAGE(DU118,DQ118,DS118)</f>
        <v>73.507225531234823</v>
      </c>
      <c r="DW118" s="78">
        <f>+DV118</f>
        <v>73.507225531234823</v>
      </c>
      <c r="DX118" s="115">
        <f>ROUND(DV118,1)</f>
        <v>73.5</v>
      </c>
      <c r="DY118" s="69">
        <f>RANK(DW118,DW$13:DW$224)</f>
        <v>15</v>
      </c>
      <c r="DZ118" s="67">
        <v>41.406107002106197</v>
      </c>
      <c r="EA118" s="68">
        <f>(IF(DZ118=-1,0,(IF(DZ118&lt;DZ$4,0,IF(DZ118&gt;DZ$3,1,((-DZ$4+DZ118)/DZ$5))))))*100</f>
        <v>44.570621100221949</v>
      </c>
      <c r="EB118" s="67">
        <v>12</v>
      </c>
      <c r="EC118" s="66">
        <f>(IF(EB118=-1,0,(IF(EB118&lt;EB$4,0,IF(EB118&gt;EB$3,1,((-EB$4+EB118)/EB$5))))))*100</f>
        <v>75</v>
      </c>
      <c r="ED118" s="68">
        <f>AVERAGE(EA118,EC118)</f>
        <v>59.785310550110978</v>
      </c>
      <c r="EE118" s="78">
        <f>+ED118</f>
        <v>59.785310550110978</v>
      </c>
      <c r="EF118" s="115">
        <f>ROUND(ED118,1)</f>
        <v>59.8</v>
      </c>
      <c r="EG118" s="69">
        <f>RANK(EE118,EE$13:EE$224)</f>
        <v>55</v>
      </c>
      <c r="EH118" s="81"/>
      <c r="EI118" s="81"/>
      <c r="EJ118" s="81"/>
      <c r="EK118" s="83">
        <f>RANK(EN118,EN$13:EN$224)</f>
        <v>19</v>
      </c>
      <c r="EL118" s="134">
        <f>ROUND(EM118,1)</f>
        <v>80.3</v>
      </c>
      <c r="EM118" s="158">
        <f>AVERAGE(Q118,AC118,BA118,BH118,BY118,CR118,DL118,DV118,ED118,AO118)</f>
        <v>80.280542343580947</v>
      </c>
      <c r="EN118" s="139">
        <f>AVERAGE(Q118,AC118,BA118,BH118,BY118,CR118,DL118,DV118,ED118,AO118)</f>
        <v>80.280542343580947</v>
      </c>
      <c r="EO118" s="84"/>
      <c r="EP118" s="85"/>
      <c r="EQ118" s="46"/>
    </row>
    <row r="119" spans="1:147" ht="14.45" customHeight="1" x14ac:dyDescent="0.25">
      <c r="A119" s="64" t="s">
        <v>119</v>
      </c>
      <c r="B119" s="156" t="str">
        <f>INDEX('Economy Names'!$A$2:$H$213,'Economy Names'!L108,'Economy Names'!$K$1)</f>
        <v>Lebanon</v>
      </c>
      <c r="C119" s="65">
        <v>8</v>
      </c>
      <c r="D119" s="66">
        <f>(IF(C119=-1,0,(IF(C119&gt;C$4,0,IF(C119&lt;C$3,1,((C$4-C119)/C$5))))))*100</f>
        <v>58.82352941176471</v>
      </c>
      <c r="E119" s="65">
        <v>15</v>
      </c>
      <c r="F119" s="66">
        <f>(IF(E119=-1,0,(IF(E119&gt;E$4,0,IF(E119&lt;E$3,1,((E$4-E119)/E$5))))))*100</f>
        <v>85.427135678391963</v>
      </c>
      <c r="G119" s="67">
        <v>42.3171012381138</v>
      </c>
      <c r="H119" s="66">
        <f>(IF(G119=-1,0,(IF(G119&gt;G$4,0,IF(G119&lt;G$3,1,((G$4-G119)/G$5))))))*100</f>
        <v>78.841449380943104</v>
      </c>
      <c r="I119" s="65">
        <v>8</v>
      </c>
      <c r="J119" s="66">
        <f>(IF(I119=-1,0,(IF(I119&gt;I$4,0,IF(I119&lt;I$3,1,((I$4-I119)/I$5))))))*100</f>
        <v>58.82352941176471</v>
      </c>
      <c r="K119" s="65">
        <v>15</v>
      </c>
      <c r="L119" s="66">
        <f>(IF(K119=-1,0,(IF(K119&gt;K$4,0,IF(K119&lt;K$3,1,((K$4-K119)/K$5))))))*100</f>
        <v>85.427135678391963</v>
      </c>
      <c r="M119" s="67">
        <v>42.3171012381138</v>
      </c>
      <c r="N119" s="68">
        <f>(IF(M119=-1,0,(IF(M119&gt;M$4,0,IF(M119&lt;M$3,1,((M$4-M119)/M$5))))))*100</f>
        <v>78.841449380943104</v>
      </c>
      <c r="O119" s="67">
        <v>41.534297255306797</v>
      </c>
      <c r="P119" s="66">
        <f>(IF(O119=-1,0,(IF(O119&gt;O$4,0,IF(O119&lt;O$3,1,((O$4-O119)/O$5))))))*100</f>
        <v>89.616425686173301</v>
      </c>
      <c r="Q119" s="68">
        <f>25%*P119+12.5%*D119+12.5%*F119+12.5%*H119+12.5%*J119+12.5%*L119+12.5%*N119</f>
        <v>78.177135039318273</v>
      </c>
      <c r="R119" s="78">
        <f>+Q119</f>
        <v>78.177135039318273</v>
      </c>
      <c r="S119" s="115">
        <f>+ROUND(Q119,1)</f>
        <v>78.2</v>
      </c>
      <c r="T119" s="69">
        <f>RANK(R119,R$13:R$224)</f>
        <v>151</v>
      </c>
      <c r="U119" s="70">
        <v>22</v>
      </c>
      <c r="V119" s="66">
        <f>(IF(U119=-1,0,(IF(U119&gt;U$4,0,IF(U119&lt;U$3,1,((U$4-U119)/U$5))))))*100</f>
        <v>32</v>
      </c>
      <c r="W119" s="70">
        <v>276</v>
      </c>
      <c r="X119" s="66">
        <f>(IF(W119=-1,0,(IF(W119&gt;W$4,0,IF(W119&lt;W$3,1,((W$4-W119)/W$5))))))*100</f>
        <v>27.953890489913547</v>
      </c>
      <c r="Y119" s="71">
        <v>7.6836006881456802</v>
      </c>
      <c r="Z119" s="68">
        <f>(IF(Y119=-1,0,(IF(Y119&gt;Y$4,0,IF(Y119&lt;Y$3,1,((Y$4-Y119)/Y$5))))))*100</f>
        <v>61.581996559271587</v>
      </c>
      <c r="AA119" s="70">
        <v>14</v>
      </c>
      <c r="AB119" s="66">
        <f>IF(AA119="No Practice", 0, AA119/15*100)</f>
        <v>93.333333333333329</v>
      </c>
      <c r="AC119" s="68">
        <f>AVERAGE(V119,X119,Z119,AB119)</f>
        <v>53.717305095629612</v>
      </c>
      <c r="AD119" s="68">
        <f>+AC119</f>
        <v>53.717305095629612</v>
      </c>
      <c r="AE119" s="115">
        <f>+ROUND(AC119,1)</f>
        <v>53.7</v>
      </c>
      <c r="AF119" s="72">
        <f>RANK(AD119,AD$13:AD$224)</f>
        <v>164</v>
      </c>
      <c r="AG119" s="70">
        <v>4</v>
      </c>
      <c r="AH119" s="66">
        <f>(IF(AG119=-1,0,(IF(AG119&gt;AG$4,0,IF(AG119&lt;AG$3,1,((AG$4-AG119)/AG$5))))))*100</f>
        <v>83.333333333333343</v>
      </c>
      <c r="AI119" s="70">
        <v>89</v>
      </c>
      <c r="AJ119" s="66">
        <f>(IF(AI119=-1,0,(IF(AI119&gt;AI$4,0,IF(AI119&lt;AI$3,1,((AI$4-AI119)/AI$5))))))*100</f>
        <v>69.130434782608702</v>
      </c>
      <c r="AK119" s="71">
        <v>128.02574059821899</v>
      </c>
      <c r="AL119" s="66">
        <f>(IF(AK119=-1,0,(IF(AK119&gt;AK$4,0,IF(AK119&lt;AK$3,1,((AK$4-AK119)/AK$5))))))*100</f>
        <v>98.419435301256556</v>
      </c>
      <c r="AM119" s="70">
        <v>0</v>
      </c>
      <c r="AN119" s="66">
        <f>+IF(AM119="No Practice",0,AM119/8)*100</f>
        <v>0</v>
      </c>
      <c r="AO119" s="74">
        <f>AVERAGE(AH119,AJ119,AL119,AN119)</f>
        <v>62.720800854299654</v>
      </c>
      <c r="AP119" s="68">
        <f>+AO119</f>
        <v>62.720800854299654</v>
      </c>
      <c r="AQ119" s="115">
        <f>+ROUND(AO119,1)</f>
        <v>62.7</v>
      </c>
      <c r="AR119" s="69">
        <f>RANK(AP119,AP$13:AP$224)</f>
        <v>127</v>
      </c>
      <c r="AS119" s="75">
        <v>8</v>
      </c>
      <c r="AT119" s="66">
        <f>(IF(AS119=-1,0,(IF(AS119&gt;AS$4,0,IF(AS119&lt;AS$3,1,((AS$4-AS119)/AS$5))))))*100</f>
        <v>41.666666666666671</v>
      </c>
      <c r="AU119" s="75">
        <v>37</v>
      </c>
      <c r="AV119" s="66">
        <f>(IF(AU119=-1,0,(IF(AU119&gt;AU$4,0,IF(AU119&lt;AU$3,1,((AU$4-AU119)/AU$5))))))*100</f>
        <v>82.775119617224874</v>
      </c>
      <c r="AW119" s="75">
        <v>6.0224731020194699</v>
      </c>
      <c r="AX119" s="68">
        <f>(IF(AW119=-1,0,(IF(AW119&gt;AW$4,0,IF(AW119&lt;AW$3,1,((AW$4-AW119)/AW$5))))))*100</f>
        <v>59.8501793198702</v>
      </c>
      <c r="AY119" s="75">
        <v>16</v>
      </c>
      <c r="AZ119" s="66">
        <f>+IF(AY119="No Practice",0,AY119/30)*100</f>
        <v>53.333333333333336</v>
      </c>
      <c r="BA119" s="76">
        <f>AVERAGE(AT119,AV119,AX119,AZ119)</f>
        <v>59.406324734273774</v>
      </c>
      <c r="BB119" s="68">
        <f>+BA119</f>
        <v>59.406324734273774</v>
      </c>
      <c r="BC119" s="115">
        <f>+ROUND(BA119,1)</f>
        <v>59.4</v>
      </c>
      <c r="BD119" s="69">
        <f>RANK(BB119,BB$13:BB$224)</f>
        <v>110</v>
      </c>
      <c r="BE119" s="73">
        <v>6</v>
      </c>
      <c r="BF119" s="73">
        <v>2</v>
      </c>
      <c r="BG119" s="77">
        <f>+SUM(BE119,BF119)</f>
        <v>8</v>
      </c>
      <c r="BH119" s="76">
        <f>(IF(BG119=-1,0,(IF(BG119&lt;BG$4,0,IF(BG119&gt;BG$3,1,((-BG$4+BG119)/BG$5))))))*100</f>
        <v>40</v>
      </c>
      <c r="BI119" s="119">
        <f>+BH119</f>
        <v>40</v>
      </c>
      <c r="BJ119" s="115">
        <f>ROUND(BH119,1)</f>
        <v>40</v>
      </c>
      <c r="BK119" s="69">
        <f>RANK(BI119,BI$13:BI$224)</f>
        <v>132</v>
      </c>
      <c r="BL119" s="73">
        <v>9</v>
      </c>
      <c r="BM119" s="68">
        <f>(IF(BL119=-1,0,(IF(BL119&lt;BL$4,0,IF(BL119&gt;BL$3,1,((-BL$4+BL119)/BL$5))))))*100</f>
        <v>90</v>
      </c>
      <c r="BN119" s="73">
        <v>1</v>
      </c>
      <c r="BO119" s="68">
        <f>(IF(BN119=-1,0,(IF(BN119&lt;BN$4,0,IF(BN119&gt;BN$3,1,((-BN$4+BN119)/BN$5))))))*100</f>
        <v>10</v>
      </c>
      <c r="BP119" s="73">
        <v>5</v>
      </c>
      <c r="BQ119" s="68">
        <f>(IF(BP119=-1,0,(IF(BP119&lt;BP$4,0,IF(BP119&gt;BP$3,1,((-BP$4+BP119)/BP$5))))))*100</f>
        <v>50</v>
      </c>
      <c r="BR119" s="73">
        <v>3</v>
      </c>
      <c r="BS119" s="78">
        <f>(IF(BR119=-1,0,(IF(BR119&lt;BR$4,0,IF(BR119&gt;BR$3,1,((-BR$4+BR119)/BR$5))))))*100</f>
        <v>50</v>
      </c>
      <c r="BT119" s="73">
        <v>1</v>
      </c>
      <c r="BU119" s="68">
        <f>(IF(BT119=-1,0,(IF(BT119&lt;BT$4,0,IF(BT119&gt;BT$3,1,((-BT$4+BT119)/BT$5))))))*100</f>
        <v>14.285714285714285</v>
      </c>
      <c r="BV119" s="73">
        <v>3</v>
      </c>
      <c r="BW119" s="66">
        <f>(IF(BV119=-1,0,(IF(BV119&lt;BV$4,0,IF(BV119&gt;BV$3,1,((-BV$4+BV119)/BV$5))))))*100</f>
        <v>42.857142857142854</v>
      </c>
      <c r="BX119" s="77">
        <f>+SUM(BN119,BL119,BP119,BR119,BT119,BV119)</f>
        <v>22</v>
      </c>
      <c r="BY119" s="80">
        <f>(IF(BX119=-1,0,(IF(BX119&lt;BX$4,0,IF(BX119&gt;BX$3,1,((-BX$4+BX119)/BX$5))))))*100</f>
        <v>44</v>
      </c>
      <c r="BZ119" s="78">
        <f>+BY119</f>
        <v>44</v>
      </c>
      <c r="CA119" s="115">
        <f>+ROUND(BY119,1)</f>
        <v>44</v>
      </c>
      <c r="CB119" s="72">
        <f>RANK(BZ119,BZ$13:BZ$224)</f>
        <v>114</v>
      </c>
      <c r="CC119" s="73">
        <v>20</v>
      </c>
      <c r="CD119" s="68">
        <f>(IF(CC119=-1,0,(IF(CC119&gt;CC$4,0,IF(CC119&lt;CC$3,1,((CC$4-CC119)/CC$5))))))*100</f>
        <v>71.666666666666671</v>
      </c>
      <c r="CE119" s="73">
        <v>181</v>
      </c>
      <c r="CF119" s="66">
        <f>(IF(CE119=-1,0,(IF(CE119&gt;CE$4,0,IF(CE119&lt;CE$3,1,((CE$4-CE119)/CE$5))))))*100</f>
        <v>79.59814528593509</v>
      </c>
      <c r="CG119" s="73">
        <v>32.227482398212501</v>
      </c>
      <c r="CH119" s="66">
        <f>(IF(CG119=-1,0,(IF(CG119&gt;CG$4,0,IF(CG119&lt;CG$3,1,((CG$4-CG119)/CG$5)^$CH$3)))))*100</f>
        <v>91.44007562419263</v>
      </c>
      <c r="CI119" s="73">
        <v>47</v>
      </c>
      <c r="CJ119" s="78">
        <f>IF(CI119="NO VAT","No VAT",(IF(CI119="NO REFUND",0,(IF(CI119&gt;CI$5,0,IF(CI119&lt;CI$3,1,((CI$5-CI119)/CI$5))))))*100)</f>
        <v>6</v>
      </c>
      <c r="CK119" s="73">
        <v>43.642857142857103</v>
      </c>
      <c r="CL119" s="68">
        <f>IF(CK119="NO VAT","No VAT",(IF(CK119="NO REFUND",0,(IF(CK119&gt;CK$4,0,IF(CK119&lt;CK$3,1,((CK$4-CK119)/CK$5))))))*100)</f>
        <v>21.924986210700574</v>
      </c>
      <c r="CM119" s="73">
        <v>23</v>
      </c>
      <c r="CN119" s="68">
        <f>IF(CM119="NO CIT","No CIT",IF(CM119&gt;CM$4,0,IF(CM119&lt;CM$3,1,((CM$4-CM119)/CM$5)))*100)</f>
        <v>60.550458715596335</v>
      </c>
      <c r="CO119" s="73">
        <v>25.1428571428571</v>
      </c>
      <c r="CP119" s="66">
        <f>IF(CO119="NO CIT","No CIT",IF(CO119&gt;CO$4,0,IF(CO119&lt;CO$3,1,((CO$5-CO119)/CO$5)))*100)</f>
        <v>21.428571428571562</v>
      </c>
      <c r="CQ119" s="157">
        <f>IF(OR(ISNUMBER(CJ119),ISNUMBER(CL119),ISNUMBER(CN119),ISNUMBER(CP119)),AVERAGE(CJ119,CL119,CN119,CP119),"")</f>
        <v>27.476004088717119</v>
      </c>
      <c r="CR119" s="128">
        <f>AVERAGE(CD119,CF119,CH119,CQ119)</f>
        <v>67.545222916377867</v>
      </c>
      <c r="CS119" s="78">
        <f>+CR119</f>
        <v>67.545222916377867</v>
      </c>
      <c r="CT119" s="115">
        <f>ROUND(CR119,1)</f>
        <v>67.5</v>
      </c>
      <c r="CU119" s="69">
        <f>RANK(CS119,CS$13:CS$224)</f>
        <v>116</v>
      </c>
      <c r="CV119" s="73">
        <v>96</v>
      </c>
      <c r="CW119" s="68">
        <f>(IF(CV119=-1,0,(IF(CV119&gt;CV$4,0,IF(CV119&lt;CV$3,1,((CV$4-CV119)/CV$5))))))*100</f>
        <v>40.25157232704403</v>
      </c>
      <c r="CX119" s="73">
        <v>48</v>
      </c>
      <c r="CY119" s="68">
        <f>(IF(CX119=-1,0,(IF(CX119&gt;CX$4,0,IF(CX119&lt;CX$3,1,((CX$4-CX119)/CX$5))))))*100</f>
        <v>72.189349112426044</v>
      </c>
      <c r="CZ119" s="73">
        <v>480</v>
      </c>
      <c r="DA119" s="68">
        <f>(IF(CZ119=-1,0,(IF(CZ119&gt;CZ$4,0,IF(CZ119&lt;CZ$3,1,((CZ$4-CZ119)/CZ$5))))))*100</f>
        <v>54.716981132075468</v>
      </c>
      <c r="DB119" s="73">
        <v>100</v>
      </c>
      <c r="DC119" s="68">
        <f>(IF(DB119=-1,0,(IF(DB119&gt;DB$4,0,IF(DB119&lt;DB$3,1,((DB$4-DB119)/DB$5))))))*100</f>
        <v>75</v>
      </c>
      <c r="DD119" s="73">
        <v>180</v>
      </c>
      <c r="DE119" s="68">
        <f>(IF(DD119=-1,0,(IF(DD119&gt;DD$4,0,IF(DD119&lt;DD$3,1,((DD$4-DD119)/DD$5))))))*100</f>
        <v>35.842293906810035</v>
      </c>
      <c r="DF119" s="73">
        <v>72</v>
      </c>
      <c r="DG119" s="68">
        <f>(IF(DF119=-1,0,(IF(DF119&gt;DF$4,0,IF(DF119&lt;DF$3,1,((DF$4-DF119)/DF$5))))))*100</f>
        <v>70.292887029288693</v>
      </c>
      <c r="DH119" s="73">
        <v>790</v>
      </c>
      <c r="DI119" s="68">
        <f>(IF(DH119=-1,0,(IF(DH119&gt;DH$4,0,IF(DH119&lt;DH$3,1,((DH$4-DH119)/DH$5))))))*100</f>
        <v>34.166666666666664</v>
      </c>
      <c r="DJ119" s="73">
        <v>135</v>
      </c>
      <c r="DK119" s="66">
        <f>(IF(DJ119=-1,0,(IF(DJ119&gt;DJ$4,0,IF(DJ119&lt;DJ$3,1,((DJ$4-DJ119)/DJ$5))))))*100</f>
        <v>80.714285714285722</v>
      </c>
      <c r="DL119" s="78">
        <f>AVERAGE(CW119,CY119,DA119,DC119,DE119,DG119,DI119,DK119)</f>
        <v>57.896754486074585</v>
      </c>
      <c r="DM119" s="78">
        <f>+DL119</f>
        <v>57.896754486074585</v>
      </c>
      <c r="DN119" s="115">
        <f>ROUND(DL119,1)</f>
        <v>57.9</v>
      </c>
      <c r="DO119" s="69">
        <f>RANK(DM119,DM$13:DM$224)</f>
        <v>153</v>
      </c>
      <c r="DP119" s="67">
        <v>721</v>
      </c>
      <c r="DQ119" s="66">
        <f>(IF(DP119=-1,0,(IF(DP119&gt;DP$4,0,IF(DP119&lt;DP$3,1,((DP$4-DP119)/DP$5))))))*100</f>
        <v>50.73770491803279</v>
      </c>
      <c r="DR119" s="67">
        <v>30.8</v>
      </c>
      <c r="DS119" s="66">
        <f>(IF(DR119=-1,0,(IF(DR119&gt;DR$4,0,IF(DR119&lt;DR$3,1,((DR$4-DR119)/DR$5))))))*100</f>
        <v>65.466816647919018</v>
      </c>
      <c r="DT119" s="67">
        <v>6.5</v>
      </c>
      <c r="DU119" s="66">
        <f>DT119/18*100</f>
        <v>36.111111111111107</v>
      </c>
      <c r="DV119" s="78">
        <f>AVERAGE(DU119,DQ119,DS119)</f>
        <v>50.771877559020972</v>
      </c>
      <c r="DW119" s="78">
        <f>+DV119</f>
        <v>50.771877559020972</v>
      </c>
      <c r="DX119" s="115">
        <f>ROUND(DV119,1)</f>
        <v>50.8</v>
      </c>
      <c r="DY119" s="69">
        <f>RANK(DW119,DW$13:DW$224)</f>
        <v>131</v>
      </c>
      <c r="DZ119" s="67">
        <v>30.8067192992965</v>
      </c>
      <c r="EA119" s="68">
        <f>(IF(DZ119=-1,0,(IF(DZ119&lt;DZ$4,0,IF(DZ119&gt;DZ$3,1,((-DZ$4+DZ119)/DZ$5))))))*100</f>
        <v>33.161161786110334</v>
      </c>
      <c r="EB119" s="67">
        <v>4</v>
      </c>
      <c r="EC119" s="66">
        <f>(IF(EB119=-1,0,(IF(EB119&lt;EB$4,0,IF(EB119&gt;EB$3,1,((-EB$4+EB119)/EB$5))))))*100</f>
        <v>25</v>
      </c>
      <c r="ED119" s="68">
        <f>AVERAGE(EA119,EC119)</f>
        <v>29.080580893055167</v>
      </c>
      <c r="EE119" s="78">
        <f>+ED119</f>
        <v>29.080580893055167</v>
      </c>
      <c r="EF119" s="115">
        <f>ROUND(ED119,1)</f>
        <v>29.1</v>
      </c>
      <c r="EG119" s="69">
        <f>RANK(EE119,EE$13:EE$224)</f>
        <v>151</v>
      </c>
      <c r="EH119" s="81"/>
      <c r="EI119" s="81"/>
      <c r="EJ119" s="81"/>
      <c r="EK119" s="83">
        <f>RANK(EN119,EN$13:EN$224)</f>
        <v>143</v>
      </c>
      <c r="EL119" s="134">
        <f>ROUND(EM119,1)</f>
        <v>54.3</v>
      </c>
      <c r="EM119" s="158">
        <f>AVERAGE(Q119,AC119,BA119,BH119,BY119,CR119,DL119,DV119,ED119,AO119)</f>
        <v>54.331600157804999</v>
      </c>
      <c r="EN119" s="139">
        <f>AVERAGE(Q119,AC119,BA119,BH119,BY119,CR119,DL119,DV119,ED119,AO119)</f>
        <v>54.331600157804999</v>
      </c>
      <c r="EO119" s="84"/>
      <c r="EP119" s="85"/>
      <c r="EQ119" s="46"/>
    </row>
    <row r="120" spans="1:147" ht="14.45" customHeight="1" x14ac:dyDescent="0.25">
      <c r="A120" s="64" t="s">
        <v>120</v>
      </c>
      <c r="B120" s="156" t="str">
        <f>INDEX('Economy Names'!$A$2:$H$213,'Economy Names'!L109,'Economy Names'!$K$1)</f>
        <v>Lesotho</v>
      </c>
      <c r="C120" s="65">
        <v>6</v>
      </c>
      <c r="D120" s="66">
        <f>(IF(C120=-1,0,(IF(C120&gt;C$4,0,IF(C120&lt;C$3,1,((C$4-C120)/C$5))))))*100</f>
        <v>70.588235294117652</v>
      </c>
      <c r="E120" s="65">
        <v>15</v>
      </c>
      <c r="F120" s="66">
        <f>(IF(E120=-1,0,(IF(E120&gt;E$4,0,IF(E120&lt;E$3,1,((E$4-E120)/E$5))))))*100</f>
        <v>85.427135678391963</v>
      </c>
      <c r="G120" s="67">
        <v>6.0866951571212597</v>
      </c>
      <c r="H120" s="66">
        <f>(IF(G120=-1,0,(IF(G120&gt;G$4,0,IF(G120&lt;G$3,1,((G$4-G120)/G$5))))))*100</f>
        <v>96.956652421439372</v>
      </c>
      <c r="I120" s="65">
        <v>6</v>
      </c>
      <c r="J120" s="66">
        <f>(IF(I120=-1,0,(IF(I120&gt;I$4,0,IF(I120&lt;I$3,1,((I$4-I120)/I$5))))))*100</f>
        <v>70.588235294117652</v>
      </c>
      <c r="K120" s="65">
        <v>15</v>
      </c>
      <c r="L120" s="66">
        <f>(IF(K120=-1,0,(IF(K120&gt;K$4,0,IF(K120&lt;K$3,1,((K$4-K120)/K$5))))))*100</f>
        <v>85.427135678391963</v>
      </c>
      <c r="M120" s="67">
        <v>6.0866951571212597</v>
      </c>
      <c r="N120" s="68">
        <f>(IF(M120=-1,0,(IF(M120&gt;M$4,0,IF(M120&lt;M$3,1,((M$4-M120)/M$5))))))*100</f>
        <v>96.956652421439372</v>
      </c>
      <c r="O120" s="67">
        <v>0</v>
      </c>
      <c r="P120" s="66">
        <f>(IF(O120=-1,0,(IF(O120&gt;O$4,0,IF(O120&lt;O$3,1,((O$4-O120)/O$5))))))*100</f>
        <v>100</v>
      </c>
      <c r="Q120" s="68">
        <f>25%*P120+12.5%*D120+12.5%*F120+12.5%*H120+12.5%*J120+12.5%*L120+12.5%*N120</f>
        <v>88.243005848487257</v>
      </c>
      <c r="R120" s="78">
        <f>+Q120</f>
        <v>88.243005848487257</v>
      </c>
      <c r="S120" s="115">
        <f>+ROUND(Q120,1)</f>
        <v>88.2</v>
      </c>
      <c r="T120" s="69">
        <f>RANK(R120,R$13:R$224)</f>
        <v>84</v>
      </c>
      <c r="U120" s="70">
        <v>10</v>
      </c>
      <c r="V120" s="66">
        <f>(IF(U120=-1,0,(IF(U120&gt;U$4,0,IF(U120&lt;U$3,1,((U$4-U120)/U$5))))))*100</f>
        <v>80</v>
      </c>
      <c r="W120" s="70">
        <v>183</v>
      </c>
      <c r="X120" s="66">
        <f>(IF(W120=-1,0,(IF(W120&gt;W$4,0,IF(W120&lt;W$3,1,((W$4-W120)/W$5))))))*100</f>
        <v>54.755043227665702</v>
      </c>
      <c r="Y120" s="71">
        <v>11.2597435044545</v>
      </c>
      <c r="Z120" s="68">
        <f>(IF(Y120=-1,0,(IF(Y120&gt;Y$4,0,IF(Y120&lt;Y$3,1,((Y$4-Y120)/Y$5))))))*100</f>
        <v>43.701282477727496</v>
      </c>
      <c r="AA120" s="70">
        <v>5</v>
      </c>
      <c r="AB120" s="66">
        <f>IF(AA120="No Practice", 0, AA120/15*100)</f>
        <v>33.333333333333329</v>
      </c>
      <c r="AC120" s="68">
        <f>AVERAGE(V120,X120,Z120,AB120)</f>
        <v>52.947414759681635</v>
      </c>
      <c r="AD120" s="68">
        <f>+AC120</f>
        <v>52.947414759681635</v>
      </c>
      <c r="AE120" s="115">
        <f>+ROUND(AC120,1)</f>
        <v>52.9</v>
      </c>
      <c r="AF120" s="72">
        <f>RANK(AD120,AD$13:AD$224)</f>
        <v>165</v>
      </c>
      <c r="AG120" s="70">
        <v>5</v>
      </c>
      <c r="AH120" s="66">
        <f>(IF(AG120=-1,0,(IF(AG120&gt;AG$4,0,IF(AG120&lt;AG$3,1,((AG$4-AG120)/AG$5))))))*100</f>
        <v>66.666666666666657</v>
      </c>
      <c r="AI120" s="70">
        <v>114</v>
      </c>
      <c r="AJ120" s="66">
        <f>(IF(AI120=-1,0,(IF(AI120&gt;AI$4,0,IF(AI120&lt;AI$3,1,((AI$4-AI120)/AI$5))))))*100</f>
        <v>58.260869565217391</v>
      </c>
      <c r="AK120" s="71">
        <v>1120.0233475131299</v>
      </c>
      <c r="AL120" s="66">
        <f>(IF(AK120=-1,0,(IF(AK120&gt;AK$4,0,IF(AK120&lt;AK$3,1,((AK$4-AK120)/AK$5))))))*100</f>
        <v>86.172551265270002</v>
      </c>
      <c r="AM120" s="70">
        <v>0</v>
      </c>
      <c r="AN120" s="66">
        <f>+IF(AM120="No Practice",0,AM120/8)*100</f>
        <v>0</v>
      </c>
      <c r="AO120" s="74">
        <f>AVERAGE(AH120,AJ120,AL120,AN120)</f>
        <v>52.775021874288512</v>
      </c>
      <c r="AP120" s="68">
        <f>+AO120</f>
        <v>52.775021874288512</v>
      </c>
      <c r="AQ120" s="115">
        <f>+ROUND(AO120,1)</f>
        <v>52.8</v>
      </c>
      <c r="AR120" s="69">
        <f>RANK(AP120,AP$13:AP$224)</f>
        <v>158</v>
      </c>
      <c r="AS120" s="75">
        <v>4</v>
      </c>
      <c r="AT120" s="66">
        <f>(IF(AS120=-1,0,(IF(AS120&gt;AS$4,0,IF(AS120&lt;AS$3,1,((AS$4-AS120)/AS$5))))))*100</f>
        <v>75</v>
      </c>
      <c r="AU120" s="75">
        <v>43</v>
      </c>
      <c r="AV120" s="66">
        <f>(IF(AU120=-1,0,(IF(AU120&gt;AU$4,0,IF(AU120&lt;AU$3,1,((AU$4-AU120)/AU$5))))))*100</f>
        <v>79.904306220095691</v>
      </c>
      <c r="AW120" s="75">
        <v>8.2041511919171501</v>
      </c>
      <c r="AX120" s="68">
        <f>(IF(AW120=-1,0,(IF(AW120&gt;AW$4,0,IF(AW120&lt;AW$3,1,((AW$4-AW120)/AW$5))))))*100</f>
        <v>45.30565872055233</v>
      </c>
      <c r="AY120" s="75">
        <v>10</v>
      </c>
      <c r="AZ120" s="66">
        <f>+IF(AY120="No Practice",0,AY120/30)*100</f>
        <v>33.333333333333329</v>
      </c>
      <c r="BA120" s="76">
        <f>AVERAGE(AT120,AV120,AX120,AZ120)</f>
        <v>58.385824568495337</v>
      </c>
      <c r="BB120" s="68">
        <f>+BA120</f>
        <v>58.385824568495337</v>
      </c>
      <c r="BC120" s="115">
        <f>+ROUND(BA120,1)</f>
        <v>58.4</v>
      </c>
      <c r="BD120" s="69">
        <f>RANK(BB120,BB$13:BB$224)</f>
        <v>114</v>
      </c>
      <c r="BE120" s="73">
        <v>6</v>
      </c>
      <c r="BF120" s="73">
        <v>5</v>
      </c>
      <c r="BG120" s="77">
        <f>+SUM(BE120,BF120)</f>
        <v>11</v>
      </c>
      <c r="BH120" s="76">
        <f>(IF(BG120=-1,0,(IF(BG120&lt;BG$4,0,IF(BG120&gt;BG$3,1,((-BG$4+BG120)/BG$5))))))*100</f>
        <v>55.000000000000007</v>
      </c>
      <c r="BI120" s="119">
        <f>+BH120</f>
        <v>55.000000000000007</v>
      </c>
      <c r="BJ120" s="115">
        <f>ROUND(BH120,1)</f>
        <v>55</v>
      </c>
      <c r="BK120" s="69">
        <f>RANK(BI120,BI$13:BI$224)</f>
        <v>94</v>
      </c>
      <c r="BL120" s="73">
        <v>3</v>
      </c>
      <c r="BM120" s="68">
        <f>(IF(BL120=-1,0,(IF(BL120&lt;BL$4,0,IF(BL120&gt;BL$3,1,((-BL$4+BL120)/BL$5))))))*100</f>
        <v>30</v>
      </c>
      <c r="BN120" s="73">
        <v>4</v>
      </c>
      <c r="BO120" s="68">
        <f>(IF(BN120=-1,0,(IF(BN120&lt;BN$4,0,IF(BN120&gt;BN$3,1,((-BN$4+BN120)/BN$5))))))*100</f>
        <v>40</v>
      </c>
      <c r="BP120" s="73">
        <v>9</v>
      </c>
      <c r="BQ120" s="68">
        <f>(IF(BP120=-1,0,(IF(BP120&lt;BP$4,0,IF(BP120&gt;BP$3,1,((-BP$4+BP120)/BP$5))))))*100</f>
        <v>90</v>
      </c>
      <c r="BR120" s="73">
        <v>0</v>
      </c>
      <c r="BS120" s="78">
        <f>(IF(BR120=-1,0,(IF(BR120&lt;BR$4,0,IF(BR120&gt;BR$3,1,((-BR$4+BR120)/BR$5))))))*100</f>
        <v>0</v>
      </c>
      <c r="BT120" s="73">
        <v>0</v>
      </c>
      <c r="BU120" s="68">
        <f>(IF(BT120=-1,0,(IF(BT120&lt;BT$4,0,IF(BT120&gt;BT$3,1,((-BT$4+BT120)/BT$5))))))*100</f>
        <v>0</v>
      </c>
      <c r="BV120" s="73">
        <v>0</v>
      </c>
      <c r="BW120" s="66">
        <f>(IF(BV120=-1,0,(IF(BV120&lt;BV$4,0,IF(BV120&gt;BV$3,1,((-BV$4+BV120)/BV$5))))))*100</f>
        <v>0</v>
      </c>
      <c r="BX120" s="77">
        <f>+SUM(BN120,BL120,BP120,BR120,BT120,BV120)</f>
        <v>16</v>
      </c>
      <c r="BY120" s="80">
        <f>(IF(BX120=-1,0,(IF(BX120&lt;BX$4,0,IF(BX120&gt;BX$3,1,((-BX$4+BX120)/BX$5))))))*100</f>
        <v>32</v>
      </c>
      <c r="BZ120" s="78">
        <f>+BY120</f>
        <v>32</v>
      </c>
      <c r="CA120" s="115">
        <f>+ROUND(BY120,1)</f>
        <v>32</v>
      </c>
      <c r="CB120" s="72">
        <f>RANK(BZ120,BZ$13:BZ$224)</f>
        <v>147</v>
      </c>
      <c r="CC120" s="73">
        <v>32</v>
      </c>
      <c r="CD120" s="68">
        <f>(IF(CC120=-1,0,(IF(CC120&gt;CC$4,0,IF(CC120&lt;CC$3,1,((CC$4-CC120)/CC$5))))))*100</f>
        <v>51.666666666666671</v>
      </c>
      <c r="CE120" s="73">
        <v>327</v>
      </c>
      <c r="CF120" s="66">
        <f>(IF(CE120=-1,0,(IF(CE120&gt;CE$4,0,IF(CE120&lt;CE$3,1,((CE$4-CE120)/CE$5))))))*100</f>
        <v>57.032457496136011</v>
      </c>
      <c r="CG120" s="73">
        <v>13.5949228759078</v>
      </c>
      <c r="CH120" s="66">
        <f>(IF(CG120=-1,0,(IF(CG120&gt;CG$4,0,IF(CG120&lt;CG$3,1,((CG$4-CG120)/CG$5)^$CH$3)))))*100</f>
        <v>100</v>
      </c>
      <c r="CI120" s="73">
        <v>11.5</v>
      </c>
      <c r="CJ120" s="78">
        <f>IF(CI120="NO VAT","No VAT",(IF(CI120="NO REFUND",0,(IF(CI120&gt;CI$5,0,IF(CI120&lt;CI$3,1,((CI$5-CI120)/CI$5))))))*100)</f>
        <v>77</v>
      </c>
      <c r="CK120" s="73">
        <v>41.738095238095198</v>
      </c>
      <c r="CL120" s="68">
        <f>IF(CK120="NO VAT","No VAT",(IF(CK120="NO REFUND",0,(IF(CK120&gt;CK$4,0,IF(CK120&lt;CK$3,1,((CK$4-CK120)/CK$5))))))*100)</f>
        <v>25.602132744989962</v>
      </c>
      <c r="CM120" s="73">
        <v>11</v>
      </c>
      <c r="CN120" s="68">
        <f>IF(CM120="NO CIT","No CIT",IF(CM120&gt;CM$4,0,IF(CM120&lt;CM$3,1,((CM$4-CM120)/CM$5)))*100)</f>
        <v>82.568807339449549</v>
      </c>
      <c r="CO120" s="73">
        <v>5.5714285714285703</v>
      </c>
      <c r="CP120" s="66">
        <f>IF(CO120="NO CIT","No CIT",IF(CO120&gt;CO$4,0,IF(CO120&lt;CO$3,1,((CO$5-CO120)/CO$5)))*100)</f>
        <v>82.589285714285722</v>
      </c>
      <c r="CQ120" s="157">
        <f>IF(OR(ISNUMBER(CJ120),ISNUMBER(CL120),ISNUMBER(CN120),ISNUMBER(CP120)),AVERAGE(CJ120,CL120,CN120,CP120),"")</f>
        <v>66.940056449681308</v>
      </c>
      <c r="CR120" s="128">
        <f>AVERAGE(CD120,CF120,CH120,CQ120)</f>
        <v>68.909795153120996</v>
      </c>
      <c r="CS120" s="78">
        <f>+CR120</f>
        <v>68.909795153120996</v>
      </c>
      <c r="CT120" s="115">
        <f>ROUND(CR120,1)</f>
        <v>68.900000000000006</v>
      </c>
      <c r="CU120" s="69">
        <f>RANK(CS120,CS$13:CS$224)</f>
        <v>110</v>
      </c>
      <c r="CV120" s="73">
        <v>4</v>
      </c>
      <c r="CW120" s="68">
        <f>(IF(CV120=-1,0,(IF(CV120&gt;CV$4,0,IF(CV120&lt;CV$3,1,((CV$4-CV120)/CV$5))))))*100</f>
        <v>98.113207547169807</v>
      </c>
      <c r="CX120" s="73">
        <v>1</v>
      </c>
      <c r="CY120" s="68">
        <f>(IF(CX120=-1,0,(IF(CX120&gt;CX$4,0,IF(CX120&lt;CX$3,1,((CX$4-CX120)/CX$5))))))*100</f>
        <v>100</v>
      </c>
      <c r="CZ120" s="73">
        <v>150</v>
      </c>
      <c r="DA120" s="68">
        <f>(IF(CZ120=-1,0,(IF(CZ120&gt;CZ$4,0,IF(CZ120&lt;CZ$3,1,((CZ$4-CZ120)/CZ$5))))))*100</f>
        <v>85.84905660377359</v>
      </c>
      <c r="DB120" s="73">
        <v>90</v>
      </c>
      <c r="DC120" s="68">
        <f>(IF(DB120=-1,0,(IF(DB120&gt;DB$4,0,IF(DB120&lt;DB$3,1,((DB$4-DB120)/DB$5))))))*100</f>
        <v>77.5</v>
      </c>
      <c r="DD120" s="73">
        <v>4.5</v>
      </c>
      <c r="DE120" s="68">
        <f>(IF(DD120=-1,0,(IF(DD120&gt;DD$4,0,IF(DD120&lt;DD$3,1,((DD$4-DD120)/DD$5))))))*100</f>
        <v>98.745519713261658</v>
      </c>
      <c r="DF120" s="73">
        <v>1</v>
      </c>
      <c r="DG120" s="68">
        <f>(IF(DF120=-1,0,(IF(DF120&gt;DF$4,0,IF(DF120&lt;DF$3,1,((DF$4-DF120)/DF$5))))))*100</f>
        <v>100</v>
      </c>
      <c r="DH120" s="73">
        <v>150</v>
      </c>
      <c r="DI120" s="68">
        <f>(IF(DH120=-1,0,(IF(DH120&gt;DH$4,0,IF(DH120&lt;DH$3,1,((DH$4-DH120)/DH$5))))))*100</f>
        <v>87.5</v>
      </c>
      <c r="DJ120" s="73">
        <v>90</v>
      </c>
      <c r="DK120" s="66">
        <f>(IF(DJ120=-1,0,(IF(DJ120&gt;DJ$4,0,IF(DJ120&lt;DJ$3,1,((DJ$4-DJ120)/DJ$5))))))*100</f>
        <v>87.142857142857139</v>
      </c>
      <c r="DL120" s="78">
        <f>AVERAGE(CW120,CY120,DA120,DC120,DE120,DG120,DI120,DK120)</f>
        <v>91.856330125882778</v>
      </c>
      <c r="DM120" s="78">
        <f>+DL120</f>
        <v>91.856330125882778</v>
      </c>
      <c r="DN120" s="115">
        <f>ROUND(DL120,1)</f>
        <v>91.9</v>
      </c>
      <c r="DO120" s="69">
        <f>RANK(DM120,DM$13:DM$224)</f>
        <v>40</v>
      </c>
      <c r="DP120" s="67">
        <v>615</v>
      </c>
      <c r="DQ120" s="66">
        <f>(IF(DP120=-1,0,(IF(DP120&gt;DP$4,0,IF(DP120&lt;DP$3,1,((DP$4-DP120)/DP$5))))))*100</f>
        <v>59.426229508196727</v>
      </c>
      <c r="DR120" s="67">
        <v>31.3</v>
      </c>
      <c r="DS120" s="66">
        <f>(IF(DR120=-1,0,(IF(DR120&gt;DR$4,0,IF(DR120&lt;DR$3,1,((DR$4-DR120)/DR$5))))))*100</f>
        <v>64.904386951631039</v>
      </c>
      <c r="DT120" s="67">
        <v>8.5</v>
      </c>
      <c r="DU120" s="66">
        <f>DT120/18*100</f>
        <v>47.222222222222221</v>
      </c>
      <c r="DV120" s="78">
        <f>AVERAGE(DU120,DQ120,DS120)</f>
        <v>57.184279560683329</v>
      </c>
      <c r="DW120" s="78">
        <f>+DV120</f>
        <v>57.184279560683329</v>
      </c>
      <c r="DX120" s="115">
        <f>ROUND(DV120,1)</f>
        <v>57.2</v>
      </c>
      <c r="DY120" s="69">
        <f>RANK(DW120,DW$13:DW$224)</f>
        <v>99</v>
      </c>
      <c r="DZ120" s="67">
        <v>28.087971674874801</v>
      </c>
      <c r="EA120" s="68">
        <f>(IF(DZ120=-1,0,(IF(DZ120&lt;DZ$4,0,IF(DZ120&gt;DZ$3,1,((-DZ$4+DZ120)/DZ$5))))))*100</f>
        <v>30.234630435817866</v>
      </c>
      <c r="EB120" s="67">
        <v>7</v>
      </c>
      <c r="EC120" s="66">
        <f>(IF(EB120=-1,0,(IF(EB120&lt;EB$4,0,IF(EB120&gt;EB$3,1,((-EB$4+EB120)/EB$5))))))*100</f>
        <v>43.75</v>
      </c>
      <c r="ED120" s="68">
        <f>AVERAGE(EA120,EC120)</f>
        <v>36.992315217908931</v>
      </c>
      <c r="EE120" s="78">
        <f>+ED120</f>
        <v>36.992315217908931</v>
      </c>
      <c r="EF120" s="115">
        <f>ROUND(ED120,1)</f>
        <v>37</v>
      </c>
      <c r="EG120" s="69">
        <f>RANK(EE120,EE$13:EE$224)</f>
        <v>126</v>
      </c>
      <c r="EH120" s="81"/>
      <c r="EI120" s="81"/>
      <c r="EJ120" s="81"/>
      <c r="EK120" s="83">
        <f>RANK(EN120,EN$13:EN$224)</f>
        <v>122</v>
      </c>
      <c r="EL120" s="134">
        <f>ROUND(EM120,1)</f>
        <v>59.4</v>
      </c>
      <c r="EM120" s="158">
        <f>AVERAGE(Q120,AC120,BA120,BH120,BY120,CR120,DL120,DV120,ED120,AO120)</f>
        <v>59.429398710854876</v>
      </c>
      <c r="EN120" s="139">
        <f>AVERAGE(Q120,AC120,BA120,BH120,BY120,CR120,DL120,DV120,ED120,AO120)</f>
        <v>59.429398710854876</v>
      </c>
      <c r="EO120" s="84"/>
      <c r="EP120" s="85"/>
      <c r="EQ120" s="46"/>
    </row>
    <row r="121" spans="1:147" ht="14.45" customHeight="1" x14ac:dyDescent="0.25">
      <c r="A121" s="64" t="s">
        <v>121</v>
      </c>
      <c r="B121" s="156" t="str">
        <f>INDEX('Economy Names'!$A$2:$H$213,'Economy Names'!L110,'Economy Names'!$K$1)</f>
        <v>Liberia</v>
      </c>
      <c r="C121" s="65">
        <v>5</v>
      </c>
      <c r="D121" s="66">
        <f>(IF(C121=-1,0,(IF(C121&gt;C$4,0,IF(C121&lt;C$3,1,((C$4-C121)/C$5))))))*100</f>
        <v>76.470588235294116</v>
      </c>
      <c r="E121" s="65">
        <v>18</v>
      </c>
      <c r="F121" s="66">
        <f>(IF(E121=-1,0,(IF(E121&gt;E$4,0,IF(E121&lt;E$3,1,((E$4-E121)/E$5))))))*100</f>
        <v>82.412060301507537</v>
      </c>
      <c r="G121" s="67">
        <v>6.2560823022382896</v>
      </c>
      <c r="H121" s="66">
        <f>(IF(G121=-1,0,(IF(G121&gt;G$4,0,IF(G121&lt;G$3,1,((G$4-G121)/G$5))))))*100</f>
        <v>96.871958848880851</v>
      </c>
      <c r="I121" s="65">
        <v>5</v>
      </c>
      <c r="J121" s="66">
        <f>(IF(I121=-1,0,(IF(I121&gt;I$4,0,IF(I121&lt;I$3,1,((I$4-I121)/I$5))))))*100</f>
        <v>76.470588235294116</v>
      </c>
      <c r="K121" s="65">
        <v>18</v>
      </c>
      <c r="L121" s="66">
        <f>(IF(K121=-1,0,(IF(K121&gt;K$4,0,IF(K121&lt;K$3,1,((K$4-K121)/K$5))))))*100</f>
        <v>82.412060301507537</v>
      </c>
      <c r="M121" s="67">
        <v>6.2560823022382896</v>
      </c>
      <c r="N121" s="68">
        <f>(IF(M121=-1,0,(IF(M121&gt;M$4,0,IF(M121&lt;M$3,1,((M$4-M121)/M$5))))))*100</f>
        <v>96.871958848880851</v>
      </c>
      <c r="O121" s="67">
        <v>0</v>
      </c>
      <c r="P121" s="66">
        <f>(IF(O121=-1,0,(IF(O121&gt;O$4,0,IF(O121&lt;O$3,1,((O$4-O121)/O$5))))))*100</f>
        <v>100</v>
      </c>
      <c r="Q121" s="68">
        <f>25%*P121+12.5%*D121+12.5%*F121+12.5%*H121+12.5%*J121+12.5%*L121+12.5%*N121</f>
        <v>88.938651846420626</v>
      </c>
      <c r="R121" s="78">
        <f>+Q121</f>
        <v>88.938651846420626</v>
      </c>
      <c r="S121" s="115">
        <f>+ROUND(Q121,1)</f>
        <v>88.9</v>
      </c>
      <c r="T121" s="69">
        <f>RANK(R121,R$13:R$224)</f>
        <v>75</v>
      </c>
      <c r="U121" s="70">
        <v>25</v>
      </c>
      <c r="V121" s="66">
        <f>(IF(U121=-1,0,(IF(U121&gt;U$4,0,IF(U121&lt;U$3,1,((U$4-U121)/U$5))))))*100</f>
        <v>20</v>
      </c>
      <c r="W121" s="70">
        <v>87</v>
      </c>
      <c r="X121" s="66">
        <f>(IF(W121=-1,0,(IF(W121&gt;W$4,0,IF(W121&lt;W$3,1,((W$4-W121)/W$5))))))*100</f>
        <v>82.42074927953891</v>
      </c>
      <c r="Y121" s="71">
        <v>24.116317869224702</v>
      </c>
      <c r="Z121" s="68">
        <f>(IF(Y121=-1,0,(IF(Y121&gt;Y$4,0,IF(Y121&lt;Y$3,1,((Y$4-Y121)/Y$5))))))*100</f>
        <v>0</v>
      </c>
      <c r="AA121" s="70">
        <v>2</v>
      </c>
      <c r="AB121" s="66">
        <f>IF(AA121="No Practice", 0, AA121/15*100)</f>
        <v>13.333333333333334</v>
      </c>
      <c r="AC121" s="68">
        <f>AVERAGE(V121,X121,Z121,AB121)</f>
        <v>28.93852065321806</v>
      </c>
      <c r="AD121" s="68">
        <f>+AC121</f>
        <v>28.93852065321806</v>
      </c>
      <c r="AE121" s="115">
        <f>+ROUND(AC121,1)</f>
        <v>28.9</v>
      </c>
      <c r="AF121" s="72">
        <f>RANK(AD121,AD$13:AD$224)</f>
        <v>185</v>
      </c>
      <c r="AG121" s="70">
        <v>4</v>
      </c>
      <c r="AH121" s="66">
        <f>(IF(AG121=-1,0,(IF(AG121&gt;AG$4,0,IF(AG121&lt;AG$3,1,((AG$4-AG121)/AG$5))))))*100</f>
        <v>83.333333333333343</v>
      </c>
      <c r="AI121" s="70">
        <v>482</v>
      </c>
      <c r="AJ121" s="66">
        <f>(IF(AI121=-1,0,(IF(AI121&gt;AI$4,0,IF(AI121&lt;AI$3,1,((AI$4-AI121)/AI$5))))))*100</f>
        <v>0</v>
      </c>
      <c r="AK121" s="71">
        <v>2190.4529698761298</v>
      </c>
      <c r="AL121" s="66">
        <f>(IF(AK121=-1,0,(IF(AK121&gt;AK$4,0,IF(AK121&lt;AK$3,1,((AK$4-AK121)/AK$5))))))*100</f>
        <v>72.957370742270001</v>
      </c>
      <c r="AM121" s="70">
        <v>0</v>
      </c>
      <c r="AN121" s="66">
        <f>+IF(AM121="No Practice",0,AM121/8)*100</f>
        <v>0</v>
      </c>
      <c r="AO121" s="74">
        <f>AVERAGE(AH121,AJ121,AL121,AN121)</f>
        <v>39.072676018900836</v>
      </c>
      <c r="AP121" s="68">
        <f>+AO121</f>
        <v>39.072676018900836</v>
      </c>
      <c r="AQ121" s="115">
        <f>+ROUND(AO121,1)</f>
        <v>39.1</v>
      </c>
      <c r="AR121" s="69">
        <f>RANK(AP121,AP$13:AP$224)</f>
        <v>175</v>
      </c>
      <c r="AS121" s="75">
        <v>10</v>
      </c>
      <c r="AT121" s="66">
        <f>(IF(AS121=-1,0,(IF(AS121&gt;AS$4,0,IF(AS121&lt;AS$3,1,((AS$4-AS121)/AS$5))))))*100</f>
        <v>25</v>
      </c>
      <c r="AU121" s="75">
        <v>44</v>
      </c>
      <c r="AV121" s="66">
        <f>(IF(AU121=-1,0,(IF(AU121&gt;AU$4,0,IF(AU121&lt;AU$3,1,((AU$4-AU121)/AU$5))))))*100</f>
        <v>79.425837320574161</v>
      </c>
      <c r="AW121" s="75">
        <v>13.296666666666701</v>
      </c>
      <c r="AX121" s="68">
        <f>(IF(AW121=-1,0,(IF(AW121&gt;AW$4,0,IF(AW121&lt;AW$3,1,((AW$4-AW121)/AW$5))))))*100</f>
        <v>11.355555555555329</v>
      </c>
      <c r="AY121" s="75">
        <v>3.5</v>
      </c>
      <c r="AZ121" s="66">
        <f>+IF(AY121="No Practice",0,AY121/30)*100</f>
        <v>11.666666666666666</v>
      </c>
      <c r="BA121" s="76">
        <f>AVERAGE(AT121,AV121,AX121,AZ121)</f>
        <v>31.86201488569904</v>
      </c>
      <c r="BB121" s="68">
        <f>+BA121</f>
        <v>31.86201488569904</v>
      </c>
      <c r="BC121" s="115">
        <f>+ROUND(BA121,1)</f>
        <v>31.9</v>
      </c>
      <c r="BD121" s="69">
        <f>RANK(BB121,BB$13:BB$224)</f>
        <v>180</v>
      </c>
      <c r="BE121" s="73">
        <v>0</v>
      </c>
      <c r="BF121" s="73">
        <v>10</v>
      </c>
      <c r="BG121" s="77">
        <f>+SUM(BE121,BF121)</f>
        <v>10</v>
      </c>
      <c r="BH121" s="76">
        <f>(IF(BG121=-1,0,(IF(BG121&lt;BG$4,0,IF(BG121&gt;BG$3,1,((-BG$4+BG121)/BG$5))))))*100</f>
        <v>50</v>
      </c>
      <c r="BI121" s="119">
        <f>+BH121</f>
        <v>50</v>
      </c>
      <c r="BJ121" s="115">
        <f>ROUND(BH121,1)</f>
        <v>50</v>
      </c>
      <c r="BK121" s="69">
        <f>RANK(BI121,BI$13:BI$224)</f>
        <v>104</v>
      </c>
      <c r="BL121" s="73">
        <v>4</v>
      </c>
      <c r="BM121" s="68">
        <f>(IF(BL121=-1,0,(IF(BL121&lt;BL$4,0,IF(BL121&gt;BL$3,1,((-BL$4+BL121)/BL$5))))))*100</f>
        <v>40</v>
      </c>
      <c r="BN121" s="73">
        <v>1</v>
      </c>
      <c r="BO121" s="68">
        <f>(IF(BN121=-1,0,(IF(BN121&lt;BN$4,0,IF(BN121&gt;BN$3,1,((-BN$4+BN121)/BN$5))))))*100</f>
        <v>10</v>
      </c>
      <c r="BP121" s="73">
        <v>6</v>
      </c>
      <c r="BQ121" s="68">
        <f>(IF(BP121=-1,0,(IF(BP121&lt;BP$4,0,IF(BP121&gt;BP$3,1,((-BP$4+BP121)/BP$5))))))*100</f>
        <v>60</v>
      </c>
      <c r="BR121" s="73">
        <v>0</v>
      </c>
      <c r="BS121" s="78">
        <f>(IF(BR121=-1,0,(IF(BR121&lt;BR$4,0,IF(BR121&gt;BR$3,1,((-BR$4+BR121)/BR$5))))))*100</f>
        <v>0</v>
      </c>
      <c r="BT121" s="73">
        <v>0</v>
      </c>
      <c r="BU121" s="68">
        <f>(IF(BT121=-1,0,(IF(BT121&lt;BT$4,0,IF(BT121&gt;BT$3,1,((-BT$4+BT121)/BT$5))))))*100</f>
        <v>0</v>
      </c>
      <c r="BV121" s="73">
        <v>0</v>
      </c>
      <c r="BW121" s="66">
        <f>(IF(BV121=-1,0,(IF(BV121&lt;BV$4,0,IF(BV121&gt;BV$3,1,((-BV$4+BV121)/BV$5))))))*100</f>
        <v>0</v>
      </c>
      <c r="BX121" s="77">
        <f>+SUM(BN121,BL121,BP121,BR121,BT121,BV121)</f>
        <v>11</v>
      </c>
      <c r="BY121" s="80">
        <f>(IF(BX121=-1,0,(IF(BX121&lt;BX$4,0,IF(BX121&gt;BX$3,1,((-BX$4+BX121)/BX$5))))))*100</f>
        <v>22</v>
      </c>
      <c r="BZ121" s="78">
        <f>+BY121</f>
        <v>22</v>
      </c>
      <c r="CA121" s="115">
        <f>+ROUND(BY121,1)</f>
        <v>22</v>
      </c>
      <c r="CB121" s="72">
        <f>RANK(BZ121,BZ$13:BZ$224)</f>
        <v>176</v>
      </c>
      <c r="CC121" s="73">
        <v>33</v>
      </c>
      <c r="CD121" s="68">
        <f>(IF(CC121=-1,0,(IF(CC121&gt;CC$4,0,IF(CC121&lt;CC$3,1,((CC$4-CC121)/CC$5))))))*100</f>
        <v>50</v>
      </c>
      <c r="CE121" s="73">
        <v>139.5</v>
      </c>
      <c r="CF121" s="66">
        <f>(IF(CE121=-1,0,(IF(CE121&gt;CE$4,0,IF(CE121&lt;CE$3,1,((CE$4-CE121)/CE$5))))))*100</f>
        <v>86.012364760432774</v>
      </c>
      <c r="CG121" s="73">
        <v>46.199142209743897</v>
      </c>
      <c r="CH121" s="66">
        <f>(IF(CG121=-1,0,(IF(CG121&gt;CG$4,0,IF(CG121&lt;CG$3,1,((CG$4-CG121)/CG$5)^$CH$3)))))*100</f>
        <v>71.098178277902406</v>
      </c>
      <c r="CI121" s="73" t="s">
        <v>1976</v>
      </c>
      <c r="CJ121" s="78" t="str">
        <f>IF(CI121="NO VAT","No VAT",(IF(CI121="NO REFUND",0,(IF(CI121&gt;CI$5,0,IF(CI121&lt;CI$3,1,((CI$5-CI121)/CI$5))))))*100)</f>
        <v>No VAT</v>
      </c>
      <c r="CK121" s="73" t="s">
        <v>1976</v>
      </c>
      <c r="CL121" s="68" t="str">
        <f>IF(CK121="NO VAT","No VAT",(IF(CK121="NO REFUND",0,(IF(CK121&gt;CK$4,0,IF(CK121&lt;CK$3,1,((CK$4-CK121)/CK$5))))))*100)</f>
        <v>No VAT</v>
      </c>
      <c r="CM121" s="73">
        <v>3</v>
      </c>
      <c r="CN121" s="68">
        <f>IF(CM121="NO CIT","No CIT",IF(CM121&gt;CM$4,0,IF(CM121&lt;CM$3,1,((CM$4-CM121)/CM$5)))*100)</f>
        <v>97.247706422018354</v>
      </c>
      <c r="CO121" s="73">
        <v>0</v>
      </c>
      <c r="CP121" s="66">
        <f>IF(CO121="NO CIT","No CIT",IF(CO121&gt;CO$4,0,IF(CO121&lt;CO$3,1,((CO$5-CO121)/CO$5)))*100)</f>
        <v>100</v>
      </c>
      <c r="CQ121" s="157">
        <f>IF(OR(ISNUMBER(CJ121),ISNUMBER(CL121),ISNUMBER(CN121),ISNUMBER(CP121)),AVERAGE(CJ121,CL121,CN121,CP121),"")</f>
        <v>98.623853211009177</v>
      </c>
      <c r="CR121" s="128">
        <f>AVERAGE(CD121,CF121,CH121,CQ121)</f>
        <v>76.433599062336086</v>
      </c>
      <c r="CS121" s="78">
        <f>+CR121</f>
        <v>76.433599062336086</v>
      </c>
      <c r="CT121" s="115">
        <f>ROUND(CR121,1)</f>
        <v>76.400000000000006</v>
      </c>
      <c r="CU121" s="69">
        <f>RANK(CS121,CS$13:CS$224)</f>
        <v>76</v>
      </c>
      <c r="CV121" s="73">
        <v>193</v>
      </c>
      <c r="CW121" s="68">
        <f>(IF(CV121=-1,0,(IF(CV121&gt;CV$4,0,IF(CV121&lt;CV$3,1,((CV$4-CV121)/CV$5))))))*100</f>
        <v>0</v>
      </c>
      <c r="CX121" s="73">
        <v>144</v>
      </c>
      <c r="CY121" s="68">
        <f>(IF(CX121=-1,0,(IF(CX121&gt;CX$4,0,IF(CX121&lt;CX$3,1,((CX$4-CX121)/CX$5))))))*100</f>
        <v>15.384615384615385</v>
      </c>
      <c r="CZ121" s="73">
        <v>1112.5</v>
      </c>
      <c r="DA121" s="68">
        <f>(IF(CZ121=-1,0,(IF(CZ121&gt;CZ$4,0,IF(CZ121&lt;CZ$3,1,((CZ$4-CZ121)/CZ$5))))))*100</f>
        <v>0</v>
      </c>
      <c r="DB121" s="73">
        <v>330</v>
      </c>
      <c r="DC121" s="68">
        <f>(IF(DB121=-1,0,(IF(DB121&gt;DB$4,0,IF(DB121&lt;DB$3,1,((DB$4-DB121)/DB$5))))))*100</f>
        <v>17.5</v>
      </c>
      <c r="DD121" s="73">
        <v>217</v>
      </c>
      <c r="DE121" s="68">
        <f>(IF(DD121=-1,0,(IF(DD121&gt;DD$4,0,IF(DD121&lt;DD$3,1,((DD$4-DD121)/DD$5))))))*100</f>
        <v>22.58064516129032</v>
      </c>
      <c r="DF121" s="73">
        <v>144</v>
      </c>
      <c r="DG121" s="68">
        <f>(IF(DF121=-1,0,(IF(DF121&gt;DF$4,0,IF(DF121&lt;DF$3,1,((DF$4-DF121)/DF$5))))))*100</f>
        <v>40.1673640167364</v>
      </c>
      <c r="DH121" s="73">
        <v>1012.5</v>
      </c>
      <c r="DI121" s="68">
        <f>(IF(DH121=-1,0,(IF(DH121&gt;DH$4,0,IF(DH121&lt;DH$3,1,((DH$4-DH121)/DH$5))))))*100</f>
        <v>15.625</v>
      </c>
      <c r="DJ121" s="73">
        <v>405</v>
      </c>
      <c r="DK121" s="66">
        <f>(IF(DJ121=-1,0,(IF(DJ121&gt;DJ$4,0,IF(DJ121&lt;DJ$3,1,((DJ$4-DJ121)/DJ$5))))))*100</f>
        <v>42.142857142857146</v>
      </c>
      <c r="DL121" s="78">
        <f>AVERAGE(CW121,CY121,DA121,DC121,DE121,DG121,DI121,DK121)</f>
        <v>19.175060213187407</v>
      </c>
      <c r="DM121" s="78">
        <f>+DL121</f>
        <v>19.175060213187407</v>
      </c>
      <c r="DN121" s="115">
        <f>ROUND(DL121,1)</f>
        <v>19.2</v>
      </c>
      <c r="DO121" s="69">
        <f>RANK(DM121,DM$13:DM$224)</f>
        <v>184</v>
      </c>
      <c r="DP121" s="67">
        <v>1300</v>
      </c>
      <c r="DQ121" s="66">
        <f>(IF(DP121=-1,0,(IF(DP121&gt;DP$4,0,IF(DP121&lt;DP$3,1,((DP$4-DP121)/DP$5))))))*100</f>
        <v>3.278688524590164</v>
      </c>
      <c r="DR121" s="67">
        <v>35</v>
      </c>
      <c r="DS121" s="66">
        <f>(IF(DR121=-1,0,(IF(DR121&gt;DR$4,0,IF(DR121&lt;DR$3,1,((DR$4-DR121)/DR$5))))))*100</f>
        <v>60.742407199100114</v>
      </c>
      <c r="DT121" s="67">
        <v>7.5</v>
      </c>
      <c r="DU121" s="66">
        <f>DT121/18*100</f>
        <v>41.666666666666671</v>
      </c>
      <c r="DV121" s="78">
        <f>AVERAGE(DU121,DQ121,DS121)</f>
        <v>35.229254130118981</v>
      </c>
      <c r="DW121" s="78">
        <f>+DV121</f>
        <v>35.229254130118981</v>
      </c>
      <c r="DX121" s="115">
        <f>ROUND(DV121,1)</f>
        <v>35.200000000000003</v>
      </c>
      <c r="DY121" s="69">
        <f>RANK(DW121,DW$13:DW$224)</f>
        <v>175</v>
      </c>
      <c r="DZ121" s="67">
        <v>17.418578485249601</v>
      </c>
      <c r="EA121" s="68">
        <f>(IF(DZ121=-1,0,(IF(DZ121&lt;DZ$4,0,IF(DZ121&gt;DZ$3,1,((-DZ$4+DZ121)/DZ$5))))))*100</f>
        <v>18.749815377017867</v>
      </c>
      <c r="EB121" s="67">
        <v>10</v>
      </c>
      <c r="EC121" s="66">
        <f>(IF(EB121=-1,0,(IF(EB121&lt;EB$4,0,IF(EB121&gt;EB$3,1,((-EB$4+EB121)/EB$5))))))*100</f>
        <v>62.5</v>
      </c>
      <c r="ED121" s="68">
        <f>AVERAGE(EA121,EC121)</f>
        <v>40.624907688508934</v>
      </c>
      <c r="EE121" s="78">
        <f>+ED121</f>
        <v>40.624907688508934</v>
      </c>
      <c r="EF121" s="115">
        <f>ROUND(ED121,1)</f>
        <v>40.6</v>
      </c>
      <c r="EG121" s="69">
        <f>RANK(EE121,EE$13:EE$224)</f>
        <v>110</v>
      </c>
      <c r="EH121" s="81"/>
      <c r="EI121" s="81"/>
      <c r="EJ121" s="81"/>
      <c r="EK121" s="83">
        <f>RANK(EN121,EN$13:EN$224)</f>
        <v>175</v>
      </c>
      <c r="EL121" s="134">
        <f>ROUND(EM121,1)</f>
        <v>43.2</v>
      </c>
      <c r="EM121" s="158">
        <f>AVERAGE(Q121,AC121,BA121,BH121,BY121,CR121,DL121,DV121,ED121,AO121)</f>
        <v>43.227468449839002</v>
      </c>
      <c r="EN121" s="139">
        <f>AVERAGE(Q121,AC121,BA121,BH121,BY121,CR121,DL121,DV121,ED121,AO121)</f>
        <v>43.227468449839002</v>
      </c>
      <c r="EO121" s="84"/>
      <c r="EP121" s="85"/>
      <c r="EQ121" s="46"/>
    </row>
    <row r="122" spans="1:147" ht="14.45" customHeight="1" x14ac:dyDescent="0.25">
      <c r="A122" s="64" t="s">
        <v>1329</v>
      </c>
      <c r="B122" s="156" t="str">
        <f>INDEX('Economy Names'!$A$2:$H$213,'Economy Names'!L111,'Economy Names'!$K$1)</f>
        <v>Libya</v>
      </c>
      <c r="C122" s="65">
        <v>10</v>
      </c>
      <c r="D122" s="66">
        <f>(IF(C122=-1,0,(IF(C122&gt;C$4,0,IF(C122&lt;C$3,1,((C$4-C122)/C$5))))))*100</f>
        <v>47.058823529411761</v>
      </c>
      <c r="E122" s="65">
        <v>35</v>
      </c>
      <c r="F122" s="66">
        <f>(IF(E122=-1,0,(IF(E122&gt;E$4,0,IF(E122&lt;E$3,1,((E$4-E122)/E$5))))))*100</f>
        <v>65.326633165829151</v>
      </c>
      <c r="G122" s="67">
        <v>24.611303000259401</v>
      </c>
      <c r="H122" s="66">
        <f>(IF(G122=-1,0,(IF(G122&gt;G$4,0,IF(G122&lt;G$3,1,((G$4-G122)/G$5))))))*100</f>
        <v>87.694348499870301</v>
      </c>
      <c r="I122" s="65">
        <v>10</v>
      </c>
      <c r="J122" s="66">
        <f>(IF(I122=-1,0,(IF(I122&gt;I$4,0,IF(I122&lt;I$3,1,((I$4-I122)/I$5))))))*100</f>
        <v>47.058823529411761</v>
      </c>
      <c r="K122" s="65">
        <v>35</v>
      </c>
      <c r="L122" s="66">
        <f>(IF(K122=-1,0,(IF(K122&gt;K$4,0,IF(K122&lt;K$3,1,((K$4-K122)/K$5))))))*100</f>
        <v>65.326633165829151</v>
      </c>
      <c r="M122" s="67">
        <v>24.611303000259401</v>
      </c>
      <c r="N122" s="68">
        <f>(IF(M122=-1,0,(IF(M122&gt;M$4,0,IF(M122&lt;M$3,1,((M$4-M122)/M$5))))))*100</f>
        <v>87.694348499870301</v>
      </c>
      <c r="O122" s="67">
        <v>29.961660287613199</v>
      </c>
      <c r="P122" s="66">
        <f>(IF(O122=-1,0,(IF(O122&gt;O$4,0,IF(O122&lt;O$3,1,((O$4-O122)/O$5))))))*100</f>
        <v>92.5095849280967</v>
      </c>
      <c r="Q122" s="68">
        <f>25%*P122+12.5%*D122+12.5%*F122+12.5%*H122+12.5%*J122+12.5%*L122+12.5%*N122</f>
        <v>73.14734753080198</v>
      </c>
      <c r="R122" s="78">
        <f>+Q122</f>
        <v>73.14734753080198</v>
      </c>
      <c r="S122" s="115">
        <f>+ROUND(Q122,1)</f>
        <v>73.099999999999994</v>
      </c>
      <c r="T122" s="69">
        <f>RANK(R122,R$13:R$224)</f>
        <v>164</v>
      </c>
      <c r="U122" s="70" t="s">
        <v>1974</v>
      </c>
      <c r="V122" s="66">
        <f>(IF(U122=-1,0,(IF(U122&gt;U$4,0,IF(U122&lt;U$3,1,((U$4-U122)/U$5))))))*100</f>
        <v>0</v>
      </c>
      <c r="W122" s="71" t="s">
        <v>1974</v>
      </c>
      <c r="X122" s="66">
        <f>(IF(W122=-1,0,(IF(W122&gt;W$4,0,IF(W122&lt;W$3,1,((W$4-W122)/W$5))))))*100</f>
        <v>0</v>
      </c>
      <c r="Y122" s="71" t="s">
        <v>1974</v>
      </c>
      <c r="Z122" s="68">
        <f>(IF(Y122=-1,0,(IF(Y122&gt;Y$4,0,IF(Y122&lt;Y$3,1,((Y$4-Y122)/Y$5))))))*100</f>
        <v>0</v>
      </c>
      <c r="AA122" s="71" t="s">
        <v>1974</v>
      </c>
      <c r="AB122" s="66">
        <f>IF(AA122="No Practice", 0, AA122/15*100)</f>
        <v>0</v>
      </c>
      <c r="AC122" s="68">
        <f>AVERAGE(V122,X122,Z122,AB122)</f>
        <v>0</v>
      </c>
      <c r="AD122" s="68">
        <f>+AC122</f>
        <v>0</v>
      </c>
      <c r="AE122" s="115">
        <f>+ROUND(AC122,1)</f>
        <v>0</v>
      </c>
      <c r="AF122" s="72">
        <f>RANK(AD122,AD$13:AD$224)</f>
        <v>186</v>
      </c>
      <c r="AG122" s="70">
        <v>4</v>
      </c>
      <c r="AH122" s="66">
        <f>(IF(AG122=-1,0,(IF(AG122&gt;AG$4,0,IF(AG122&lt;AG$3,1,((AG$4-AG122)/AG$5))))))*100</f>
        <v>83.333333333333343</v>
      </c>
      <c r="AI122" s="70">
        <v>118</v>
      </c>
      <c r="AJ122" s="66">
        <f>(IF(AI122=-1,0,(IF(AI122&gt;AI$4,0,IF(AI122&lt;AI$3,1,((AI$4-AI122)/AI$5))))))*100</f>
        <v>56.521739130434781</v>
      </c>
      <c r="AK122" s="71">
        <v>304.61021292406798</v>
      </c>
      <c r="AL122" s="66">
        <f>(IF(AK122=-1,0,(IF(AK122&gt;AK$4,0,IF(AK122&lt;AK$3,1,((AK$4-AK122)/AK$5))))))*100</f>
        <v>96.239380087357191</v>
      </c>
      <c r="AM122" s="70">
        <v>0</v>
      </c>
      <c r="AN122" s="66">
        <f>+IF(AM122="No Practice",0,AM122/8)*100</f>
        <v>0</v>
      </c>
      <c r="AO122" s="74">
        <f>AVERAGE(AH122,AJ122,AL122,AN122)</f>
        <v>59.023613137781325</v>
      </c>
      <c r="AP122" s="68">
        <f>+AO122</f>
        <v>59.023613137781325</v>
      </c>
      <c r="AQ122" s="115">
        <f>+ROUND(AO122,1)</f>
        <v>59</v>
      </c>
      <c r="AR122" s="69">
        <f>RANK(AP122,AP$13:AP$224)</f>
        <v>142</v>
      </c>
      <c r="AS122" s="75" t="s">
        <v>1974</v>
      </c>
      <c r="AT122" s="66">
        <f>(IF(AS122=-1,0,(IF(AS122&gt;AS$4,0,IF(AS122&lt;AS$3,1,((AS$4-AS122)/AS$5))))))*100</f>
        <v>0</v>
      </c>
      <c r="AU122" s="75" t="s">
        <v>1974</v>
      </c>
      <c r="AV122" s="66">
        <f>(IF(AU122=-1,0,(IF(AU122&gt;AU$4,0,IF(AU122&lt;AU$3,1,((AU$4-AU122)/AU$5))))))*100</f>
        <v>0</v>
      </c>
      <c r="AW122" s="75" t="s">
        <v>1974</v>
      </c>
      <c r="AX122" s="68">
        <f>(IF(AW122=-1,0,(IF(AW122&gt;AW$4,0,IF(AW122&lt;AW$3,1,((AW$4-AW122)/AW$5))))))*100</f>
        <v>0</v>
      </c>
      <c r="AY122" s="75" t="s">
        <v>1974</v>
      </c>
      <c r="AZ122" s="66">
        <f>+IF(AY122="No Practice",0,AY122/30)*100</f>
        <v>0</v>
      </c>
      <c r="BA122" s="76">
        <f>AVERAGE(AT122,AV122,AX122,AZ122)</f>
        <v>0</v>
      </c>
      <c r="BB122" s="68">
        <f>+BA122</f>
        <v>0</v>
      </c>
      <c r="BC122" s="115">
        <f>+ROUND(BA122,1)</f>
        <v>0</v>
      </c>
      <c r="BD122" s="69">
        <f>RANK(BB122,BB$13:BB$224)</f>
        <v>187</v>
      </c>
      <c r="BE122" s="73">
        <v>0</v>
      </c>
      <c r="BF122" s="73">
        <v>0</v>
      </c>
      <c r="BG122" s="77">
        <f>+SUM(BE122,BF122)</f>
        <v>0</v>
      </c>
      <c r="BH122" s="76">
        <f>(IF(BG122=-1,0,(IF(BG122&lt;BG$4,0,IF(BG122&gt;BG$3,1,((-BG$4+BG122)/BG$5))))))*100</f>
        <v>0</v>
      </c>
      <c r="BI122" s="119">
        <f>+BH122</f>
        <v>0</v>
      </c>
      <c r="BJ122" s="115">
        <f>ROUND(BH122,1)</f>
        <v>0</v>
      </c>
      <c r="BK122" s="69">
        <f>RANK(BI122,BI$13:BI$224)</f>
        <v>186</v>
      </c>
      <c r="BL122" s="73">
        <v>4</v>
      </c>
      <c r="BM122" s="68">
        <f>(IF(BL122=-1,0,(IF(BL122&lt;BL$4,0,IF(BL122&gt;BL$3,1,((-BL$4+BL122)/BL$5))))))*100</f>
        <v>40</v>
      </c>
      <c r="BN122" s="73">
        <v>1</v>
      </c>
      <c r="BO122" s="68">
        <f>(IF(BN122=-1,0,(IF(BN122&lt;BN$4,0,IF(BN122&gt;BN$3,1,((-BN$4+BN122)/BN$5))))))*100</f>
        <v>10</v>
      </c>
      <c r="BP122" s="73">
        <v>4</v>
      </c>
      <c r="BQ122" s="68">
        <f>(IF(BP122=-1,0,(IF(BP122&lt;BP$4,0,IF(BP122&gt;BP$3,1,((-BP$4+BP122)/BP$5))))))*100</f>
        <v>40</v>
      </c>
      <c r="BR122" s="73">
        <v>0</v>
      </c>
      <c r="BS122" s="78">
        <f>(IF(BR122=-1,0,(IF(BR122&lt;BR$4,0,IF(BR122&gt;BR$3,1,((-BR$4+BR122)/BR$5))))))*100</f>
        <v>0</v>
      </c>
      <c r="BT122" s="73">
        <v>0</v>
      </c>
      <c r="BU122" s="68">
        <f>(IF(BT122=-1,0,(IF(BT122&lt;BT$4,0,IF(BT122&gt;BT$3,1,((-BT$4+BT122)/BT$5))))))*100</f>
        <v>0</v>
      </c>
      <c r="BV122" s="73">
        <v>0</v>
      </c>
      <c r="BW122" s="66">
        <f>(IF(BV122=-1,0,(IF(BV122&lt;BV$4,0,IF(BV122&gt;BV$3,1,((-BV$4+BV122)/BV$5))))))*100</f>
        <v>0</v>
      </c>
      <c r="BX122" s="77">
        <f>+SUM(BN122,BL122,BP122,BR122,BT122,BV122)</f>
        <v>9</v>
      </c>
      <c r="BY122" s="80">
        <f>(IF(BX122=-1,0,(IF(BX122&lt;BX$4,0,IF(BX122&gt;BX$3,1,((-BX$4+BX122)/BX$5))))))*100</f>
        <v>18</v>
      </c>
      <c r="BZ122" s="78">
        <f>+BY122</f>
        <v>18</v>
      </c>
      <c r="CA122" s="115">
        <f>+ROUND(BY122,1)</f>
        <v>18</v>
      </c>
      <c r="CB122" s="72">
        <f>RANK(BZ122,BZ$13:BZ$224)</f>
        <v>183</v>
      </c>
      <c r="CC122" s="73">
        <v>19</v>
      </c>
      <c r="CD122" s="68">
        <f>(IF(CC122=-1,0,(IF(CC122&gt;CC$4,0,IF(CC122&lt;CC$3,1,((CC$4-CC122)/CC$5))))))*100</f>
        <v>73.333333333333329</v>
      </c>
      <c r="CE122" s="73">
        <v>889</v>
      </c>
      <c r="CF122" s="66">
        <f>(IF(CE122=-1,0,(IF(CE122&gt;CE$4,0,IF(CE122&lt;CE$3,1,((CE$4-CE122)/CE$5))))))*100</f>
        <v>0</v>
      </c>
      <c r="CG122" s="73">
        <v>32.565158603025402</v>
      </c>
      <c r="CH122" s="66">
        <f>(IF(CG122=-1,0,(IF(CG122&gt;CG$4,0,IF(CG122&lt;CG$3,1,((CG$4-CG122)/CG$5)^$CH$3)))))*100</f>
        <v>90.96264349022789</v>
      </c>
      <c r="CI122" s="73" t="s">
        <v>1976</v>
      </c>
      <c r="CJ122" s="78" t="str">
        <f>IF(CI122="NO VAT","No VAT",(IF(CI122="NO REFUND",0,(IF(CI122&gt;CI$5,0,IF(CI122&lt;CI$3,1,((CI$5-CI122)/CI$5))))))*100)</f>
        <v>No VAT</v>
      </c>
      <c r="CK122" s="73" t="s">
        <v>1976</v>
      </c>
      <c r="CL122" s="68" t="str">
        <f>IF(CK122="NO VAT","No VAT",(IF(CK122="NO REFUND",0,(IF(CK122&gt;CK$4,0,IF(CK122&lt;CK$3,1,((CK$4-CK122)/CK$5))))))*100)</f>
        <v>No VAT</v>
      </c>
      <c r="CM122" s="73">
        <v>11.5</v>
      </c>
      <c r="CN122" s="68">
        <f>IF(CM122="NO CIT","No CIT",IF(CM122&gt;CM$4,0,IF(CM122&lt;CM$3,1,((CM$4-CM122)/CM$5)))*100)</f>
        <v>81.651376146788991</v>
      </c>
      <c r="CO122" s="73">
        <v>0.42857142857142999</v>
      </c>
      <c r="CP122" s="66">
        <f>IF(CO122="NO CIT","No CIT",IF(CO122&gt;CO$4,0,IF(CO122&lt;CO$3,1,((CO$5-CO122)/CO$5)))*100)</f>
        <v>98.660714285714278</v>
      </c>
      <c r="CQ122" s="157">
        <f>IF(OR(ISNUMBER(CJ122),ISNUMBER(CL122),ISNUMBER(CN122),ISNUMBER(CP122)),AVERAGE(CJ122,CL122,CN122,CP122),"")</f>
        <v>90.156045216251641</v>
      </c>
      <c r="CR122" s="128">
        <f>AVERAGE(CD122,CF122,CH122,CQ122)</f>
        <v>63.613005509953211</v>
      </c>
      <c r="CS122" s="78">
        <f>+CR122</f>
        <v>63.613005509953211</v>
      </c>
      <c r="CT122" s="115">
        <f>ROUND(CR122,1)</f>
        <v>63.6</v>
      </c>
      <c r="CU122" s="69">
        <f>RANK(CS122,CS$13:CS$224)</f>
        <v>130</v>
      </c>
      <c r="CV122" s="73">
        <v>72</v>
      </c>
      <c r="CW122" s="68">
        <f>(IF(CV122=-1,0,(IF(CV122&gt;CV$4,0,IF(CV122&lt;CV$3,1,((CV$4-CV122)/CV$5))))))*100</f>
        <v>55.345911949685537</v>
      </c>
      <c r="CX122" s="73">
        <v>72</v>
      </c>
      <c r="CY122" s="68">
        <f>(IF(CX122=-1,0,(IF(CX122&gt;CX$4,0,IF(CX122&lt;CX$3,1,((CX$4-CX122)/CX$5))))))*100</f>
        <v>57.988165680473372</v>
      </c>
      <c r="CZ122" s="73">
        <v>574.857142857143</v>
      </c>
      <c r="DA122" s="68">
        <f>(IF(CZ122=-1,0,(IF(CZ122&gt;CZ$4,0,IF(CZ122&lt;CZ$3,1,((CZ$4-CZ122)/CZ$5))))))*100</f>
        <v>45.768194070080845</v>
      </c>
      <c r="DB122" s="73">
        <v>50</v>
      </c>
      <c r="DC122" s="68">
        <f>(IF(DB122=-1,0,(IF(DB122&gt;DB$4,0,IF(DB122&lt;DB$3,1,((DB$4-DB122)/DB$5))))))*100</f>
        <v>87.5</v>
      </c>
      <c r="DD122" s="73">
        <v>78.857142857142804</v>
      </c>
      <c r="DE122" s="68">
        <f>(IF(DD122=-1,0,(IF(DD122&gt;DD$4,0,IF(DD122&lt;DD$3,1,((DD$4-DD122)/DD$5))))))*100</f>
        <v>72.094214029697923</v>
      </c>
      <c r="DF122" s="73">
        <v>96</v>
      </c>
      <c r="DG122" s="68">
        <f>(IF(DF122=-1,0,(IF(DF122&gt;DF$4,0,IF(DF122&lt;DF$3,1,((DF$4-DF122)/DF$5))))))*100</f>
        <v>60.251046025104607</v>
      </c>
      <c r="DH122" s="73">
        <v>637.42857142857099</v>
      </c>
      <c r="DI122" s="68">
        <f>(IF(DH122=-1,0,(IF(DH122&gt;DH$4,0,IF(DH122&lt;DH$3,1,((DH$4-DH122)/DH$5))))))*100</f>
        <v>46.880952380952415</v>
      </c>
      <c r="DJ122" s="73">
        <v>60</v>
      </c>
      <c r="DK122" s="66">
        <f>(IF(DJ122=-1,0,(IF(DJ122&gt;DJ$4,0,IF(DJ122&lt;DJ$3,1,((DJ$4-DJ122)/DJ$5))))))*100</f>
        <v>91.428571428571431</v>
      </c>
      <c r="DL122" s="78">
        <f>AVERAGE(CW122,CY122,DA122,DC122,DE122,DG122,DI122,DK122)</f>
        <v>64.657131945570754</v>
      </c>
      <c r="DM122" s="78">
        <f>+DL122</f>
        <v>64.657131945570754</v>
      </c>
      <c r="DN122" s="115">
        <f>ROUND(DL122,1)</f>
        <v>64.7</v>
      </c>
      <c r="DO122" s="69">
        <f>RANK(DM122,DM$13:DM$224)</f>
        <v>129</v>
      </c>
      <c r="DP122" s="67">
        <v>690</v>
      </c>
      <c r="DQ122" s="66">
        <f>(IF(DP122=-1,0,(IF(DP122&gt;DP$4,0,IF(DP122&lt;DP$3,1,((DP$4-DP122)/DP$5))))))*100</f>
        <v>53.278688524590166</v>
      </c>
      <c r="DR122" s="67">
        <v>27</v>
      </c>
      <c r="DS122" s="66">
        <f>(IF(DR122=-1,0,(IF(DR122&gt;DR$4,0,IF(DR122&lt;DR$3,1,((DR$4-DR122)/DR$5))))))*100</f>
        <v>69.741282339707539</v>
      </c>
      <c r="DT122" s="67">
        <v>4</v>
      </c>
      <c r="DU122" s="66">
        <f>DT122/18*100</f>
        <v>22.222222222222221</v>
      </c>
      <c r="DV122" s="78">
        <f>AVERAGE(DU122,DQ122,DS122)</f>
        <v>48.414064362173313</v>
      </c>
      <c r="DW122" s="78">
        <f>+DV122</f>
        <v>48.414064362173313</v>
      </c>
      <c r="DX122" s="115">
        <f>ROUND(DV122,1)</f>
        <v>48.4</v>
      </c>
      <c r="DY122" s="69">
        <f>RANK(DW122,DW$13:DW$224)</f>
        <v>145</v>
      </c>
      <c r="DZ122" s="67">
        <v>0</v>
      </c>
      <c r="EA122" s="68">
        <f>(IF(DZ122=-1,0,(IF(DZ122&lt;DZ$4,0,IF(DZ122&gt;DZ$3,1,((-DZ$4+DZ122)/DZ$5))))))*100</f>
        <v>0</v>
      </c>
      <c r="EB122" s="67">
        <v>0</v>
      </c>
      <c r="EC122" s="66">
        <f>(IF(EB122=-1,0,(IF(EB122&lt;EB$4,0,IF(EB122&gt;EB$3,1,((-EB$4+EB122)/EB$5))))))*100</f>
        <v>0</v>
      </c>
      <c r="ED122" s="68">
        <f>AVERAGE(EA122,EC122)</f>
        <v>0</v>
      </c>
      <c r="EE122" s="78">
        <f>+ED122</f>
        <v>0</v>
      </c>
      <c r="EF122" s="115">
        <f>ROUND(ED122,1)</f>
        <v>0</v>
      </c>
      <c r="EG122" s="69">
        <f>RANK(EE122,EE$13:EE$224)</f>
        <v>168</v>
      </c>
      <c r="EH122" s="81"/>
      <c r="EI122" s="81"/>
      <c r="EJ122" s="81"/>
      <c r="EK122" s="83">
        <f>RANK(EN122,EN$13:EN$224)</f>
        <v>186</v>
      </c>
      <c r="EL122" s="134">
        <f>ROUND(EM122,1)</f>
        <v>32.700000000000003</v>
      </c>
      <c r="EM122" s="158">
        <f>AVERAGE(Q122,AC122,BA122,BH122,BY122,CR122,DL122,DV122,ED122,AO122)</f>
        <v>32.685516248628062</v>
      </c>
      <c r="EN122" s="139">
        <f>AVERAGE(Q122,AC122,BA122,BH122,BY122,CR122,DL122,DV122,ED122,AO122)</f>
        <v>32.685516248628062</v>
      </c>
      <c r="EO122" s="84"/>
      <c r="EP122" s="85"/>
      <c r="EQ122" s="46"/>
    </row>
    <row r="123" spans="1:147" ht="14.45" customHeight="1" x14ac:dyDescent="0.25">
      <c r="A123" s="64" t="s">
        <v>122</v>
      </c>
      <c r="B123" s="156" t="str">
        <f>INDEX('Economy Names'!$A$2:$H$213,'Economy Names'!L112,'Economy Names'!$K$1)</f>
        <v>Lithuania</v>
      </c>
      <c r="C123" s="65">
        <v>4</v>
      </c>
      <c r="D123" s="66">
        <f>(IF(C123=-1,0,(IF(C123&gt;C$4,0,IF(C123&lt;C$3,1,((C$4-C123)/C$5))))))*100</f>
        <v>82.35294117647058</v>
      </c>
      <c r="E123" s="65">
        <v>5.5</v>
      </c>
      <c r="F123" s="66">
        <f>(IF(E123=-1,0,(IF(E123&gt;E$4,0,IF(E123&lt;E$3,1,((E$4-E123)/E$5))))))*100</f>
        <v>94.9748743718593</v>
      </c>
      <c r="G123" s="67">
        <v>0.47353507921989002</v>
      </c>
      <c r="H123" s="66">
        <f>(IF(G123=-1,0,(IF(G123&gt;G$4,0,IF(G123&lt;G$3,1,((G$4-G123)/G$5))))))*100</f>
        <v>99.763232460390057</v>
      </c>
      <c r="I123" s="65">
        <v>4</v>
      </c>
      <c r="J123" s="66">
        <f>(IF(I123=-1,0,(IF(I123&gt;I$4,0,IF(I123&lt;I$3,1,((I$4-I123)/I$5))))))*100</f>
        <v>82.35294117647058</v>
      </c>
      <c r="K123" s="65">
        <v>5.5</v>
      </c>
      <c r="L123" s="66">
        <f>(IF(K123=-1,0,(IF(K123&gt;K$4,0,IF(K123&lt;K$3,1,((K$4-K123)/K$5))))))*100</f>
        <v>94.9748743718593</v>
      </c>
      <c r="M123" s="67">
        <v>0.47353507921989002</v>
      </c>
      <c r="N123" s="68">
        <f>(IF(M123=-1,0,(IF(M123&gt;M$4,0,IF(M123&lt;M$3,1,((M$4-M123)/M$5))))))*100</f>
        <v>99.763232460390057</v>
      </c>
      <c r="O123" s="67">
        <v>15.9848460444199</v>
      </c>
      <c r="P123" s="66">
        <f>(IF(O123=-1,0,(IF(O123&gt;O$4,0,IF(O123&lt;O$3,1,((O$4-O123)/O$5))))))*100</f>
        <v>96.003788488895026</v>
      </c>
      <c r="Q123" s="68">
        <f>25%*P123+12.5%*D123+12.5%*F123+12.5%*H123+12.5%*J123+12.5%*L123+12.5%*N123</f>
        <v>93.273709124403737</v>
      </c>
      <c r="R123" s="78">
        <f>+Q123</f>
        <v>93.273709124403737</v>
      </c>
      <c r="S123" s="115">
        <f>+ROUND(Q123,1)</f>
        <v>93.3</v>
      </c>
      <c r="T123" s="69">
        <f>RANK(R123,R$13:R$224)</f>
        <v>34</v>
      </c>
      <c r="U123" s="70">
        <v>13</v>
      </c>
      <c r="V123" s="66">
        <f>(IF(U123=-1,0,(IF(U123&gt;U$4,0,IF(U123&lt;U$3,1,((U$4-U123)/U$5))))))*100</f>
        <v>68</v>
      </c>
      <c r="W123" s="70">
        <v>74</v>
      </c>
      <c r="X123" s="66">
        <f>(IF(W123=-1,0,(IF(W123&gt;W$4,0,IF(W123&lt;W$3,1,((W$4-W123)/W$5))))))*100</f>
        <v>86.1671469740634</v>
      </c>
      <c r="Y123" s="71">
        <v>0.27052492372171999</v>
      </c>
      <c r="Z123" s="68">
        <f>(IF(Y123=-1,0,(IF(Y123&gt;Y$4,0,IF(Y123&lt;Y$3,1,((Y$4-Y123)/Y$5))))))*100</f>
        <v>98.647375381391399</v>
      </c>
      <c r="AA123" s="70">
        <v>13</v>
      </c>
      <c r="AB123" s="66">
        <f>IF(AA123="No Practice", 0, AA123/15*100)</f>
        <v>86.666666666666671</v>
      </c>
      <c r="AC123" s="68">
        <f>AVERAGE(V123,X123,Z123,AB123)</f>
        <v>84.870297255530375</v>
      </c>
      <c r="AD123" s="68">
        <f>+AC123</f>
        <v>84.870297255530375</v>
      </c>
      <c r="AE123" s="115">
        <f>+ROUND(AC123,1)</f>
        <v>84.9</v>
      </c>
      <c r="AF123" s="72">
        <f>RANK(AD123,AD$13:AD$224)</f>
        <v>10</v>
      </c>
      <c r="AG123" s="70">
        <v>3</v>
      </c>
      <c r="AH123" s="66">
        <f>(IF(AG123=-1,0,(IF(AG123&gt;AG$4,0,IF(AG123&lt;AG$3,1,((AG$4-AG123)/AG$5))))))*100</f>
        <v>100</v>
      </c>
      <c r="AI123" s="70">
        <v>82</v>
      </c>
      <c r="AJ123" s="66">
        <f>(IF(AI123=-1,0,(IF(AI123&gt;AI$4,0,IF(AI123&lt;AI$3,1,((AI$4-AI123)/AI$5))))))*100</f>
        <v>72.173913043478265</v>
      </c>
      <c r="AK123" s="71">
        <v>33.558585785655097</v>
      </c>
      <c r="AL123" s="66">
        <f>(IF(AK123=-1,0,(IF(AK123&gt;AK$4,0,IF(AK123&lt;AK$3,1,((AK$4-AK123)/AK$5))))))*100</f>
        <v>99.585696471782043</v>
      </c>
      <c r="AM123" s="70">
        <v>8</v>
      </c>
      <c r="AN123" s="66">
        <f>+IF(AM123="No Practice",0,AM123/8)*100</f>
        <v>100</v>
      </c>
      <c r="AO123" s="74">
        <f>AVERAGE(AH123,AJ123,AL123,AN123)</f>
        <v>92.939902378815077</v>
      </c>
      <c r="AP123" s="68">
        <f>+AO123</f>
        <v>92.939902378815077</v>
      </c>
      <c r="AQ123" s="115">
        <f>+ROUND(AO123,1)</f>
        <v>92.9</v>
      </c>
      <c r="AR123" s="69">
        <f>RANK(AP123,AP$13:AP$224)</f>
        <v>15</v>
      </c>
      <c r="AS123" s="75">
        <v>3</v>
      </c>
      <c r="AT123" s="66">
        <f>(IF(AS123=-1,0,(IF(AS123&gt;AS$4,0,IF(AS123&lt;AS$3,1,((AS$4-AS123)/AS$5))))))*100</f>
        <v>83.333333333333343</v>
      </c>
      <c r="AU123" s="75">
        <v>3.5</v>
      </c>
      <c r="AV123" s="66">
        <f>(IF(AU123=-1,0,(IF(AU123&gt;AU$4,0,IF(AU123&lt;AU$3,1,((AU$4-AU123)/AU$5))))))*100</f>
        <v>98.803827751196167</v>
      </c>
      <c r="AW123" s="75">
        <v>0.7878168479623</v>
      </c>
      <c r="AX123" s="68">
        <f>(IF(AW123=-1,0,(IF(AW123&gt;AW$4,0,IF(AW123&lt;AW$3,1,((AW$4-AW123)/AW$5))))))*100</f>
        <v>94.747887680251324</v>
      </c>
      <c r="AY123" s="75">
        <v>28.5</v>
      </c>
      <c r="AZ123" s="66">
        <f>+IF(AY123="No Practice",0,AY123/30)*100</f>
        <v>95</v>
      </c>
      <c r="BA123" s="76">
        <f>AVERAGE(AT123,AV123,AX123,AZ123)</f>
        <v>92.971262191195208</v>
      </c>
      <c r="BB123" s="68">
        <f>+BA123</f>
        <v>92.971262191195208</v>
      </c>
      <c r="BC123" s="115">
        <f>+ROUND(BA123,1)</f>
        <v>93</v>
      </c>
      <c r="BD123" s="69">
        <f>RANK(BB123,BB$13:BB$224)</f>
        <v>4</v>
      </c>
      <c r="BE123" s="73">
        <v>8</v>
      </c>
      <c r="BF123" s="73">
        <v>6</v>
      </c>
      <c r="BG123" s="77">
        <f>+SUM(BE123,BF123)</f>
        <v>14</v>
      </c>
      <c r="BH123" s="76">
        <f>(IF(BG123=-1,0,(IF(BG123&lt;BG$4,0,IF(BG123&gt;BG$3,1,((-BG$4+BG123)/BG$5))))))*100</f>
        <v>70</v>
      </c>
      <c r="BI123" s="119">
        <f>+BH123</f>
        <v>70</v>
      </c>
      <c r="BJ123" s="115">
        <f>ROUND(BH123,1)</f>
        <v>70</v>
      </c>
      <c r="BK123" s="69">
        <f>RANK(BI123,BI$13:BI$224)</f>
        <v>48</v>
      </c>
      <c r="BL123" s="73">
        <v>7</v>
      </c>
      <c r="BM123" s="68">
        <f>(IF(BL123=-1,0,(IF(BL123&lt;BL$4,0,IF(BL123&gt;BL$3,1,((-BL$4+BL123)/BL$5))))))*100</f>
        <v>70</v>
      </c>
      <c r="BN123" s="73">
        <v>4</v>
      </c>
      <c r="BO123" s="68">
        <f>(IF(BN123=-1,0,(IF(BN123&lt;BN$4,0,IF(BN123&gt;BN$3,1,((-BN$4+BN123)/BN$5))))))*100</f>
        <v>40</v>
      </c>
      <c r="BP123" s="73">
        <v>7</v>
      </c>
      <c r="BQ123" s="68">
        <f>(IF(BP123=-1,0,(IF(BP123&lt;BP$4,0,IF(BP123&gt;BP$3,1,((-BP$4+BP123)/BP$5))))))*100</f>
        <v>70</v>
      </c>
      <c r="BR123" s="73">
        <v>4</v>
      </c>
      <c r="BS123" s="78">
        <f>(IF(BR123=-1,0,(IF(BR123&lt;BR$4,0,IF(BR123&gt;BR$3,1,((-BR$4+BR123)/BR$5))))))*100</f>
        <v>66.666666666666657</v>
      </c>
      <c r="BT123" s="73">
        <v>6</v>
      </c>
      <c r="BU123" s="68">
        <f>(IF(BT123=-1,0,(IF(BT123&lt;BT$4,0,IF(BT123&gt;BT$3,1,((-BT$4+BT123)/BT$5))))))*100</f>
        <v>85.714285714285708</v>
      </c>
      <c r="BV123" s="73">
        <v>7</v>
      </c>
      <c r="BW123" s="66">
        <f>(IF(BV123=-1,0,(IF(BV123&lt;BV$4,0,IF(BV123&gt;BV$3,1,((-BV$4+BV123)/BV$5))))))*100</f>
        <v>100</v>
      </c>
      <c r="BX123" s="77">
        <f>+SUM(BN123,BL123,BP123,BR123,BT123,BV123)</f>
        <v>35</v>
      </c>
      <c r="BY123" s="80">
        <f>(IF(BX123=-1,0,(IF(BX123&lt;BX$4,0,IF(BX123&gt;BX$3,1,((-BX$4+BX123)/BX$5))))))*100</f>
        <v>70</v>
      </c>
      <c r="BZ123" s="78">
        <f>+BY123</f>
        <v>70</v>
      </c>
      <c r="CA123" s="115">
        <f>+ROUND(BY123,1)</f>
        <v>70</v>
      </c>
      <c r="CB123" s="72">
        <f>RANK(BZ123,BZ$13:BZ$224)</f>
        <v>37</v>
      </c>
      <c r="CC123" s="73">
        <v>10</v>
      </c>
      <c r="CD123" s="68">
        <f>(IF(CC123=-1,0,(IF(CC123&gt;CC$4,0,IF(CC123&lt;CC$3,1,((CC$4-CC123)/CC$5))))))*100</f>
        <v>88.333333333333329</v>
      </c>
      <c r="CE123" s="73">
        <v>95</v>
      </c>
      <c r="CF123" s="66">
        <f>(IF(CE123=-1,0,(IF(CE123&gt;CE$4,0,IF(CE123&lt;CE$3,1,((CE$4-CE123)/CE$5))))))*100</f>
        <v>92.890262751159185</v>
      </c>
      <c r="CG123" s="73">
        <v>42.567456073976601</v>
      </c>
      <c r="CH123" s="66">
        <f>(IF(CG123=-1,0,(IF(CG123&gt;CG$4,0,IF(CG123&lt;CG$3,1,((CG$4-CG123)/CG$5)^$CH$3)))))*100</f>
        <v>76.512154004063191</v>
      </c>
      <c r="CI123" s="73">
        <v>2.1</v>
      </c>
      <c r="CJ123" s="78">
        <f>IF(CI123="NO VAT","No VAT",(IF(CI123="NO REFUND",0,(IF(CI123&gt;CI$5,0,IF(CI123&lt;CI$3,1,((CI$5-CI123)/CI$5))))))*100)</f>
        <v>95.8</v>
      </c>
      <c r="CK123" s="73">
        <v>6.1666666666666696</v>
      </c>
      <c r="CL123" s="68">
        <f>IF(CK123="NO VAT","No VAT",(IF(CK123="NO REFUND",0,(IF(CK123&gt;CK$4,0,IF(CK123&lt;CK$3,1,((CK$4-CK123)/CK$5))))))*100)</f>
        <v>94.272844272844267</v>
      </c>
      <c r="CM123" s="73">
        <v>1.5</v>
      </c>
      <c r="CN123" s="68">
        <f>IF(CM123="NO CIT","No CIT",IF(CM123&gt;CM$4,0,IF(CM123&lt;CM$3,1,((CM$4-CM123)/CM$5)))*100)</f>
        <v>100</v>
      </c>
      <c r="CO123" s="73">
        <v>0</v>
      </c>
      <c r="CP123" s="66">
        <f>IF(CO123="NO CIT","No CIT",IF(CO123&gt;CO$4,0,IF(CO123&lt;CO$3,1,((CO$5-CO123)/CO$5)))*100)</f>
        <v>100</v>
      </c>
      <c r="CQ123" s="157">
        <f>IF(OR(ISNUMBER(CJ123),ISNUMBER(CL123),ISNUMBER(CN123),ISNUMBER(CP123)),AVERAGE(CJ123,CL123,CN123,CP123),"")</f>
        <v>97.518211068211059</v>
      </c>
      <c r="CR123" s="128">
        <f>AVERAGE(CD123,CF123,CH123,CQ123)</f>
        <v>88.813490289191691</v>
      </c>
      <c r="CS123" s="78">
        <f>+CR123</f>
        <v>88.813490289191691</v>
      </c>
      <c r="CT123" s="115">
        <f>ROUND(CR123,1)</f>
        <v>88.8</v>
      </c>
      <c r="CU123" s="69">
        <f>RANK(CS123,CS$13:CS$224)</f>
        <v>18</v>
      </c>
      <c r="CV123" s="73">
        <v>7.3076923076923102</v>
      </c>
      <c r="CW123" s="68">
        <f>(IF(CV123=-1,0,(IF(CV123&gt;CV$4,0,IF(CV123&lt;CV$3,1,((CV$4-CV123)/CV$5))))))*100</f>
        <v>96.032897919690356</v>
      </c>
      <c r="CX123" s="73">
        <v>2.5</v>
      </c>
      <c r="CY123" s="68">
        <f>(IF(CX123=-1,0,(IF(CX123&gt;CX$4,0,IF(CX123&lt;CX$3,1,((CX$4-CX123)/CX$5))))))*100</f>
        <v>99.112426035502949</v>
      </c>
      <c r="CZ123" s="73">
        <v>58</v>
      </c>
      <c r="DA123" s="68">
        <f>(IF(CZ123=-1,0,(IF(CZ123&gt;CZ$4,0,IF(CZ123&lt;CZ$3,1,((CZ$4-CZ123)/CZ$5))))))*100</f>
        <v>94.528301886792448</v>
      </c>
      <c r="DB123" s="73">
        <v>28</v>
      </c>
      <c r="DC123" s="68">
        <f>(IF(DB123=-1,0,(IF(DB123&gt;DB$4,0,IF(DB123&lt;DB$3,1,((DB$4-DB123)/DB$5))))))*100</f>
        <v>93</v>
      </c>
      <c r="DD123" s="73">
        <v>0</v>
      </c>
      <c r="DE123" s="68">
        <f>(IF(DD123=-1,0,(IF(DD123&gt;DD$4,0,IF(DD123&lt;DD$3,1,((DD$4-DD123)/DD$5))))))*100</f>
        <v>100</v>
      </c>
      <c r="DF123" s="73">
        <v>0.5</v>
      </c>
      <c r="DG123" s="68">
        <f>(IF(DF123=-1,0,(IF(DF123&gt;DF$4,0,IF(DF123&lt;DF$3,1,((DF$4-DF123)/DF$5))))))*100</f>
        <v>100</v>
      </c>
      <c r="DH123" s="73">
        <v>0</v>
      </c>
      <c r="DI123" s="68">
        <f>(IF(DH123=-1,0,(IF(DH123&gt;DH$4,0,IF(DH123&lt;DH$3,1,((DH$4-DH123)/DH$5))))))*100</f>
        <v>100</v>
      </c>
      <c r="DJ123" s="73">
        <v>0</v>
      </c>
      <c r="DK123" s="66">
        <f>(IF(DJ123=-1,0,(IF(DJ123&gt;DJ$4,0,IF(DJ123&lt;DJ$3,1,((DJ$4-DJ123)/DJ$5))))))*100</f>
        <v>100</v>
      </c>
      <c r="DL123" s="78">
        <f>AVERAGE(CW123,CY123,DA123,DC123,DE123,DG123,DI123,DK123)</f>
        <v>97.834203230248221</v>
      </c>
      <c r="DM123" s="78">
        <f>+DL123</f>
        <v>97.834203230248221</v>
      </c>
      <c r="DN123" s="115">
        <f>ROUND(DL123,1)</f>
        <v>97.8</v>
      </c>
      <c r="DO123" s="69">
        <f>RANK(DM123,DM$13:DM$224)</f>
        <v>19</v>
      </c>
      <c r="DP123" s="67">
        <v>370</v>
      </c>
      <c r="DQ123" s="66">
        <f>(IF(DP123=-1,0,(IF(DP123&gt;DP$4,0,IF(DP123&lt;DP$3,1,((DP$4-DP123)/DP$5))))))*100</f>
        <v>79.508196721311478</v>
      </c>
      <c r="DR123" s="67">
        <v>23.6</v>
      </c>
      <c r="DS123" s="66">
        <f>(IF(DR123=-1,0,(IF(DR123&gt;DR$4,0,IF(DR123&lt;DR$3,1,((DR$4-DR123)/DR$5))))))*100</f>
        <v>73.565804274465691</v>
      </c>
      <c r="DT123" s="67">
        <v>15</v>
      </c>
      <c r="DU123" s="66">
        <f>DT123/18*100</f>
        <v>83.333333333333343</v>
      </c>
      <c r="DV123" s="78">
        <f>AVERAGE(DU123,DQ123,DS123)</f>
        <v>78.802444776370166</v>
      </c>
      <c r="DW123" s="78">
        <f>+DV123</f>
        <v>78.802444776370166</v>
      </c>
      <c r="DX123" s="115">
        <f>ROUND(DV123,1)</f>
        <v>78.8</v>
      </c>
      <c r="DY123" s="69">
        <f>RANK(DW123,DW$13:DW$224)</f>
        <v>7</v>
      </c>
      <c r="DZ123" s="67">
        <v>40.299128365147702</v>
      </c>
      <c r="EA123" s="68">
        <f>(IF(DZ123=-1,0,(IF(DZ123&lt;DZ$4,0,IF(DZ123&gt;DZ$3,1,((-DZ$4+DZ123)/DZ$5))))))*100</f>
        <v>43.379040220826369</v>
      </c>
      <c r="EB123" s="67">
        <v>8</v>
      </c>
      <c r="EC123" s="66">
        <f>(IF(EB123=-1,0,(IF(EB123&lt;EB$4,0,IF(EB123&gt;EB$3,1,((-EB$4+EB123)/EB$5))))))*100</f>
        <v>50</v>
      </c>
      <c r="ED123" s="68">
        <f>AVERAGE(EA123,EC123)</f>
        <v>46.689520110413184</v>
      </c>
      <c r="EE123" s="78">
        <f>+ED123</f>
        <v>46.689520110413184</v>
      </c>
      <c r="EF123" s="115">
        <f>ROUND(ED123,1)</f>
        <v>46.7</v>
      </c>
      <c r="EG123" s="69">
        <f>RANK(EE123,EE$13:EE$224)</f>
        <v>89</v>
      </c>
      <c r="EH123" s="81"/>
      <c r="EI123" s="81"/>
      <c r="EJ123" s="81"/>
      <c r="EK123" s="83">
        <f>RANK(EN123,EN$13:EN$224)</f>
        <v>11</v>
      </c>
      <c r="EL123" s="134">
        <f>ROUND(EM123,1)</f>
        <v>81.599999999999994</v>
      </c>
      <c r="EM123" s="158">
        <f>AVERAGE(Q123,AC123,BA123,BH123,BY123,CR123,DL123,DV123,ED123,AO123)</f>
        <v>81.619482935616773</v>
      </c>
      <c r="EN123" s="139">
        <f>AVERAGE(Q123,AC123,BA123,BH123,BY123,CR123,DL123,DV123,ED123,AO123)</f>
        <v>81.619482935616773</v>
      </c>
      <c r="EO123" s="84"/>
      <c r="EP123" s="85"/>
      <c r="EQ123" s="46"/>
    </row>
    <row r="124" spans="1:147" ht="14.45" customHeight="1" x14ac:dyDescent="0.25">
      <c r="A124" s="64" t="s">
        <v>123</v>
      </c>
      <c r="B124" s="156" t="str">
        <f>INDEX('Economy Names'!$A$2:$H$213,'Economy Names'!L113,'Economy Names'!$K$1)</f>
        <v>Luxembourg</v>
      </c>
      <c r="C124" s="65">
        <v>5</v>
      </c>
      <c r="D124" s="66">
        <f>(IF(C124=-1,0,(IF(C124&gt;C$4,0,IF(C124&lt;C$3,1,((C$4-C124)/C$5))))))*100</f>
        <v>76.470588235294116</v>
      </c>
      <c r="E124" s="65">
        <v>16.5</v>
      </c>
      <c r="F124" s="66">
        <f>(IF(E124=-1,0,(IF(E124&gt;E$4,0,IF(E124&lt;E$3,1,((E$4-E124)/E$5))))))*100</f>
        <v>83.91959798994975</v>
      </c>
      <c r="G124" s="67">
        <v>1.5848134091203201</v>
      </c>
      <c r="H124" s="66">
        <f>(IF(G124=-1,0,(IF(G124&gt;G$4,0,IF(G124&lt;G$3,1,((G$4-G124)/G$5))))))*100</f>
        <v>99.207593295439835</v>
      </c>
      <c r="I124" s="65">
        <v>5</v>
      </c>
      <c r="J124" s="66">
        <f>(IF(I124=-1,0,(IF(I124&gt;I$4,0,IF(I124&lt;I$3,1,((I$4-I124)/I$5))))))*100</f>
        <v>76.470588235294116</v>
      </c>
      <c r="K124" s="65">
        <v>16.5</v>
      </c>
      <c r="L124" s="66">
        <f>(IF(K124=-1,0,(IF(K124&gt;K$4,0,IF(K124&lt;K$3,1,((K$4-K124)/K$5))))))*100</f>
        <v>83.91959798994975</v>
      </c>
      <c r="M124" s="67">
        <v>1.5848134091203201</v>
      </c>
      <c r="N124" s="68">
        <f>(IF(M124=-1,0,(IF(M124&gt;M$4,0,IF(M124&lt;M$3,1,((M$4-M124)/M$5))))))*100</f>
        <v>99.207593295439835</v>
      </c>
      <c r="O124" s="67">
        <v>17.191196302322201</v>
      </c>
      <c r="P124" s="66">
        <f>(IF(O124=-1,0,(IF(O124&gt;O$4,0,IF(O124&lt;O$3,1,((O$4-O124)/O$5))))))*100</f>
        <v>95.702200924419444</v>
      </c>
      <c r="Q124" s="68">
        <f>25%*P124+12.5%*D124+12.5%*F124+12.5%*H124+12.5%*J124+12.5%*L124+12.5%*N124</f>
        <v>88.824995111275797</v>
      </c>
      <c r="R124" s="78">
        <f>+Q124</f>
        <v>88.824995111275797</v>
      </c>
      <c r="S124" s="115">
        <f>+ROUND(Q124,1)</f>
        <v>88.8</v>
      </c>
      <c r="T124" s="69">
        <f>RANK(R124,R$13:R$224)</f>
        <v>76</v>
      </c>
      <c r="U124" s="70">
        <v>11</v>
      </c>
      <c r="V124" s="66">
        <f>(IF(U124=-1,0,(IF(U124&gt;U$4,0,IF(U124&lt;U$3,1,((U$4-U124)/U$5))))))*100</f>
        <v>76</v>
      </c>
      <c r="W124" s="70">
        <v>155</v>
      </c>
      <c r="X124" s="66">
        <f>(IF(W124=-1,0,(IF(W124&gt;W$4,0,IF(W124&lt;W$3,1,((W$4-W124)/W$5))))))*100</f>
        <v>62.824207492795395</v>
      </c>
      <c r="Y124" s="71">
        <v>0.67163919604189004</v>
      </c>
      <c r="Z124" s="68">
        <f>(IF(Y124=-1,0,(IF(Y124&gt;Y$4,0,IF(Y124&lt;Y$3,1,((Y$4-Y124)/Y$5))))))*100</f>
        <v>96.641804019790541</v>
      </c>
      <c r="AA124" s="70">
        <v>15</v>
      </c>
      <c r="AB124" s="66">
        <f>IF(AA124="No Practice", 0, AA124/15*100)</f>
        <v>100</v>
      </c>
      <c r="AC124" s="68">
        <f>AVERAGE(V124,X124,Z124,AB124)</f>
        <v>83.866502878146477</v>
      </c>
      <c r="AD124" s="68">
        <f>+AC124</f>
        <v>83.866502878146477</v>
      </c>
      <c r="AE124" s="115">
        <f>+ROUND(AC124,1)</f>
        <v>83.9</v>
      </c>
      <c r="AF124" s="72">
        <f>RANK(AD124,AD$13:AD$224)</f>
        <v>14</v>
      </c>
      <c r="AG124" s="70">
        <v>5</v>
      </c>
      <c r="AH124" s="66">
        <f>(IF(AG124=-1,0,(IF(AG124&gt;AG$4,0,IF(AG124&lt;AG$3,1,((AG$4-AG124)/AG$5))))))*100</f>
        <v>66.666666666666657</v>
      </c>
      <c r="AI124" s="70">
        <v>56</v>
      </c>
      <c r="AJ124" s="66">
        <f>(IF(AI124=-1,0,(IF(AI124&gt;AI$4,0,IF(AI124&lt;AI$3,1,((AI$4-AI124)/AI$5))))))*100</f>
        <v>83.478260869565219</v>
      </c>
      <c r="AK124" s="71">
        <v>32.749228955923797</v>
      </c>
      <c r="AL124" s="66">
        <f>(IF(AK124=-1,0,(IF(AK124&gt;AK$4,0,IF(AK124&lt;AK$3,1,((AK$4-AK124)/AK$5))))))*100</f>
        <v>99.595688531408342</v>
      </c>
      <c r="AM124" s="70">
        <v>7</v>
      </c>
      <c r="AN124" s="66">
        <f>+IF(AM124="No Practice",0,AM124/8)*100</f>
        <v>87.5</v>
      </c>
      <c r="AO124" s="74">
        <f>AVERAGE(AH124,AJ124,AL124,AN124)</f>
        <v>84.310154016910047</v>
      </c>
      <c r="AP124" s="68">
        <f>+AO124</f>
        <v>84.310154016910047</v>
      </c>
      <c r="AQ124" s="115">
        <f>+ROUND(AO124,1)</f>
        <v>84.3</v>
      </c>
      <c r="AR124" s="69">
        <f>RANK(AP124,AP$13:AP$224)</f>
        <v>45</v>
      </c>
      <c r="AS124" s="75">
        <v>7</v>
      </c>
      <c r="AT124" s="66">
        <f>(IF(AS124=-1,0,(IF(AS124&gt;AS$4,0,IF(AS124&lt;AS$3,1,((AS$4-AS124)/AS$5))))))*100</f>
        <v>50</v>
      </c>
      <c r="AU124" s="75">
        <v>26.5</v>
      </c>
      <c r="AV124" s="66">
        <f>(IF(AU124=-1,0,(IF(AU124&gt;AU$4,0,IF(AU124&lt;AU$3,1,((AU$4-AU124)/AU$5))))))*100</f>
        <v>87.799043062200951</v>
      </c>
      <c r="AW124" s="75">
        <v>10.1043402763489</v>
      </c>
      <c r="AX124" s="68">
        <f>(IF(AW124=-1,0,(IF(AW124&gt;AW$4,0,IF(AW124&lt;AW$3,1,((AW$4-AW124)/AW$5))))))*100</f>
        <v>32.63773149100733</v>
      </c>
      <c r="AY124" s="75">
        <v>25.5</v>
      </c>
      <c r="AZ124" s="66">
        <f>+IF(AY124="No Practice",0,AY124/30)*100</f>
        <v>85</v>
      </c>
      <c r="BA124" s="76">
        <f>AVERAGE(AT124,AV124,AX124,AZ124)</f>
        <v>63.859193638302074</v>
      </c>
      <c r="BB124" s="68">
        <f>+BA124</f>
        <v>63.859193638302074</v>
      </c>
      <c r="BC124" s="115">
        <f>+ROUND(BA124,1)</f>
        <v>63.9</v>
      </c>
      <c r="BD124" s="69">
        <f>RANK(BB124,BB$13:BB$224)</f>
        <v>93</v>
      </c>
      <c r="BE124" s="73">
        <v>0</v>
      </c>
      <c r="BF124" s="73">
        <v>3</v>
      </c>
      <c r="BG124" s="77">
        <f>+SUM(BE124,BF124)</f>
        <v>3</v>
      </c>
      <c r="BH124" s="76">
        <f>(IF(BG124=-1,0,(IF(BG124&lt;BG$4,0,IF(BG124&gt;BG$3,1,((-BG$4+BG124)/BG$5))))))*100</f>
        <v>15</v>
      </c>
      <c r="BI124" s="119">
        <f>+BH124</f>
        <v>15</v>
      </c>
      <c r="BJ124" s="115">
        <f>ROUND(BH124,1)</f>
        <v>15</v>
      </c>
      <c r="BK124" s="69">
        <f>RANK(BI124,BI$13:BI$224)</f>
        <v>176</v>
      </c>
      <c r="BL124" s="73">
        <v>6</v>
      </c>
      <c r="BM124" s="68">
        <f>(IF(BL124=-1,0,(IF(BL124&lt;BL$4,0,IF(BL124&gt;BL$3,1,((-BL$4+BL124)/BL$5))))))*100</f>
        <v>60</v>
      </c>
      <c r="BN124" s="73">
        <v>5</v>
      </c>
      <c r="BO124" s="68">
        <f>(IF(BN124=-1,0,(IF(BN124&lt;BN$4,0,IF(BN124&gt;BN$3,1,((-BN$4+BN124)/BN$5))))))*100</f>
        <v>50</v>
      </c>
      <c r="BP124" s="73">
        <v>4</v>
      </c>
      <c r="BQ124" s="68">
        <f>(IF(BP124=-1,0,(IF(BP124&lt;BP$4,0,IF(BP124&gt;BP$3,1,((-BP$4+BP124)/BP$5))))))*100</f>
        <v>40</v>
      </c>
      <c r="BR124" s="73">
        <v>4</v>
      </c>
      <c r="BS124" s="78">
        <f>(IF(BR124=-1,0,(IF(BR124&lt;BR$4,0,IF(BR124&gt;BR$3,1,((-BR$4+BR124)/BR$5))))))*100</f>
        <v>66.666666666666657</v>
      </c>
      <c r="BT124" s="73">
        <v>2</v>
      </c>
      <c r="BU124" s="68">
        <f>(IF(BT124=-1,0,(IF(BT124&lt;BT$4,0,IF(BT124&gt;BT$3,1,((-BT$4+BT124)/BT$5))))))*100</f>
        <v>28.571428571428569</v>
      </c>
      <c r="BV124" s="73">
        <v>6</v>
      </c>
      <c r="BW124" s="66">
        <f>(IF(BV124=-1,0,(IF(BV124&lt;BV$4,0,IF(BV124&gt;BV$3,1,((-BV$4+BV124)/BV$5))))))*100</f>
        <v>85.714285714285708</v>
      </c>
      <c r="BX124" s="77">
        <f>+SUM(BN124,BL124,BP124,BR124,BT124,BV124)</f>
        <v>27</v>
      </c>
      <c r="BY124" s="80">
        <f>(IF(BX124=-1,0,(IF(BX124&lt;BX$4,0,IF(BX124&gt;BX$3,1,((-BX$4+BX124)/BX$5))))))*100</f>
        <v>54</v>
      </c>
      <c r="BZ124" s="78">
        <f>+BY124</f>
        <v>54</v>
      </c>
      <c r="CA124" s="115">
        <f>+ROUND(BY124,1)</f>
        <v>54</v>
      </c>
      <c r="CB124" s="72">
        <f>RANK(BZ124,BZ$13:BZ$224)</f>
        <v>97</v>
      </c>
      <c r="CC124" s="73">
        <v>23</v>
      </c>
      <c r="CD124" s="68">
        <f>(IF(CC124=-1,0,(IF(CC124&gt;CC$4,0,IF(CC124&lt;CC$3,1,((CC$4-CC124)/CC$5))))))*100</f>
        <v>66.666666666666657</v>
      </c>
      <c r="CE124" s="73">
        <v>55</v>
      </c>
      <c r="CF124" s="66">
        <f>(IF(CE124=-1,0,(IF(CE124&gt;CE$4,0,IF(CE124&lt;CE$3,1,((CE$4-CE124)/CE$5))))))*100</f>
        <v>99.072642967542507</v>
      </c>
      <c r="CG124" s="73">
        <v>20.3666688520448</v>
      </c>
      <c r="CH124" s="66">
        <f>(IF(CG124=-1,0,(IF(CG124&gt;CG$4,0,IF(CG124&lt;CG$3,1,((CG$4-CG124)/CG$5)^$CH$3)))))*100</f>
        <v>100</v>
      </c>
      <c r="CI124" s="73">
        <v>11.5</v>
      </c>
      <c r="CJ124" s="78">
        <f>IF(CI124="NO VAT","No VAT",(IF(CI124="NO REFUND",0,(IF(CI124&gt;CI$5,0,IF(CI124&lt;CI$3,1,((CI$5-CI124)/CI$5))))))*100)</f>
        <v>77</v>
      </c>
      <c r="CK124" s="73">
        <v>15.1666666666667</v>
      </c>
      <c r="CL124" s="68">
        <f>IF(CK124="NO VAT","No VAT",(IF(CK124="NO REFUND",0,(IF(CK124&gt;CK$4,0,IF(CK124&lt;CK$3,1,((CK$4-CK124)/CK$5))))))*100)</f>
        <v>76.898326898326843</v>
      </c>
      <c r="CM124" s="73">
        <v>4.5</v>
      </c>
      <c r="CN124" s="68">
        <f>IF(CM124="NO CIT","No CIT",IF(CM124&gt;CM$4,0,IF(CM124&lt;CM$3,1,((CM$4-CM124)/CM$5)))*100)</f>
        <v>94.495412844036693</v>
      </c>
      <c r="CO124" s="73">
        <v>4.28571428571429</v>
      </c>
      <c r="CP124" s="66">
        <f>IF(CO124="NO CIT","No CIT",IF(CO124&gt;CO$4,0,IF(CO124&lt;CO$3,1,((CO$5-CO124)/CO$5)))*100)</f>
        <v>86.607142857142833</v>
      </c>
      <c r="CQ124" s="157">
        <f>IF(OR(ISNUMBER(CJ124),ISNUMBER(CL124),ISNUMBER(CN124),ISNUMBER(CP124)),AVERAGE(CJ124,CL124,CN124,CP124),"")</f>
        <v>83.750220649876596</v>
      </c>
      <c r="CR124" s="128">
        <f>AVERAGE(CD124,CF124,CH124,CQ124)</f>
        <v>87.372382571021447</v>
      </c>
      <c r="CS124" s="78">
        <f>+CR124</f>
        <v>87.372382571021447</v>
      </c>
      <c r="CT124" s="115">
        <f>ROUND(CR124,1)</f>
        <v>87.4</v>
      </c>
      <c r="CU124" s="69">
        <f>RANK(CS124,CS$13:CS$224)</f>
        <v>23</v>
      </c>
      <c r="CV124" s="73">
        <v>0</v>
      </c>
      <c r="CW124" s="68">
        <f>(IF(CV124=-1,0,(IF(CV124&gt;CV$4,0,IF(CV124&lt;CV$3,1,((CV$4-CV124)/CV$5))))))*100</f>
        <v>100</v>
      </c>
      <c r="CX124" s="73">
        <v>0.5</v>
      </c>
      <c r="CY124" s="68">
        <f>(IF(CX124=-1,0,(IF(CX124&gt;CX$4,0,IF(CX124&lt;CX$3,1,((CX$4-CX124)/CX$5))))))*100</f>
        <v>100</v>
      </c>
      <c r="CZ124" s="73">
        <v>0</v>
      </c>
      <c r="DA124" s="68">
        <f>(IF(CZ124=-1,0,(IF(CZ124&gt;CZ$4,0,IF(CZ124&lt;CZ$3,1,((CZ$4-CZ124)/CZ$5))))))*100</f>
        <v>100</v>
      </c>
      <c r="DB124" s="73">
        <v>0</v>
      </c>
      <c r="DC124" s="68">
        <f>(IF(DB124=-1,0,(IF(DB124&gt;DB$4,0,IF(DB124&lt;DB$3,1,((DB$4-DB124)/DB$5))))))*100</f>
        <v>100</v>
      </c>
      <c r="DD124" s="73">
        <v>0</v>
      </c>
      <c r="DE124" s="68">
        <f>(IF(DD124=-1,0,(IF(DD124&gt;DD$4,0,IF(DD124&lt;DD$3,1,((DD$4-DD124)/DD$5))))))*100</f>
        <v>100</v>
      </c>
      <c r="DF124" s="73">
        <v>0.5</v>
      </c>
      <c r="DG124" s="68">
        <f>(IF(DF124=-1,0,(IF(DF124&gt;DF$4,0,IF(DF124&lt;DF$3,1,((DF$4-DF124)/DF$5))))))*100</f>
        <v>100</v>
      </c>
      <c r="DH124" s="73">
        <v>0</v>
      </c>
      <c r="DI124" s="68">
        <f>(IF(DH124=-1,0,(IF(DH124&gt;DH$4,0,IF(DH124&lt;DH$3,1,((DH$4-DH124)/DH$5))))))*100</f>
        <v>100</v>
      </c>
      <c r="DJ124" s="73">
        <v>0</v>
      </c>
      <c r="DK124" s="66">
        <f>(IF(DJ124=-1,0,(IF(DJ124&gt;DJ$4,0,IF(DJ124&lt;DJ$3,1,((DJ$4-DJ124)/DJ$5))))))*100</f>
        <v>100</v>
      </c>
      <c r="DL124" s="78">
        <f>AVERAGE(CW124,CY124,DA124,DC124,DE124,DG124,DI124,DK124)</f>
        <v>100</v>
      </c>
      <c r="DM124" s="78">
        <f>+DL124</f>
        <v>100</v>
      </c>
      <c r="DN124" s="115">
        <f>ROUND(DL124,1)</f>
        <v>100</v>
      </c>
      <c r="DO124" s="69">
        <f>RANK(DM124,DM$13:DM$224)</f>
        <v>1</v>
      </c>
      <c r="DP124" s="67">
        <v>321</v>
      </c>
      <c r="DQ124" s="66">
        <f>(IF(DP124=-1,0,(IF(DP124&gt;DP$4,0,IF(DP124&lt;DP$3,1,((DP$4-DP124)/DP$5))))))*100</f>
        <v>83.524590163934434</v>
      </c>
      <c r="DR124" s="67">
        <v>9.6999999999999993</v>
      </c>
      <c r="DS124" s="66">
        <f>(IF(DR124=-1,0,(IF(DR124&gt;DR$4,0,IF(DR124&lt;DR$3,1,((DR$4-DR124)/DR$5))))))*100</f>
        <v>89.201349831271088</v>
      </c>
      <c r="DT124" s="67">
        <v>8.5</v>
      </c>
      <c r="DU124" s="66">
        <f>DT124/18*100</f>
        <v>47.222222222222221</v>
      </c>
      <c r="DV124" s="78">
        <f>AVERAGE(DU124,DQ124,DS124)</f>
        <v>73.316054072475922</v>
      </c>
      <c r="DW124" s="78">
        <f>+DV124</f>
        <v>73.316054072475922</v>
      </c>
      <c r="DX124" s="115">
        <f>ROUND(DV124,1)</f>
        <v>73.3</v>
      </c>
      <c r="DY124" s="69">
        <f>RANK(DW124,DW$13:DW$224)</f>
        <v>18</v>
      </c>
      <c r="DZ124" s="67">
        <v>43.861229543449198</v>
      </c>
      <c r="EA124" s="68">
        <f>(IF(DZ124=-1,0,(IF(DZ124&lt;DZ$4,0,IF(DZ124&gt;DZ$3,1,((-DZ$4+DZ124)/DZ$5))))))*100</f>
        <v>47.213379487028192</v>
      </c>
      <c r="EB124" s="67">
        <v>7</v>
      </c>
      <c r="EC124" s="66">
        <f>(IF(EB124=-1,0,(IF(EB124&lt;EB$4,0,IF(EB124&gt;EB$3,1,((-EB$4+EB124)/EB$5))))))*100</f>
        <v>43.75</v>
      </c>
      <c r="ED124" s="68">
        <f>AVERAGE(EA124,EC124)</f>
        <v>45.481689743514096</v>
      </c>
      <c r="EE124" s="78">
        <f>+ED124</f>
        <v>45.481689743514096</v>
      </c>
      <c r="EF124" s="115">
        <f>ROUND(ED124,1)</f>
        <v>45.5</v>
      </c>
      <c r="EG124" s="69">
        <f>RANK(EE124,EE$13:EE$224)</f>
        <v>93</v>
      </c>
      <c r="EH124" s="81"/>
      <c r="EI124" s="81"/>
      <c r="EJ124" s="81"/>
      <c r="EK124" s="83">
        <f>RANK(EN124,EN$13:EN$224)</f>
        <v>72</v>
      </c>
      <c r="EL124" s="134">
        <f>ROUND(EM124,1)</f>
        <v>69.599999999999994</v>
      </c>
      <c r="EM124" s="158">
        <f>AVERAGE(Q124,AC124,BA124,BH124,BY124,CR124,DL124,DV124,ED124,AO124)</f>
        <v>69.603097203164594</v>
      </c>
      <c r="EN124" s="139">
        <f>AVERAGE(Q124,AC124,BA124,BH124,BY124,CR124,DL124,DV124,ED124,AO124)</f>
        <v>69.603097203164594</v>
      </c>
      <c r="EO124" s="84"/>
      <c r="EP124" s="85"/>
      <c r="EQ124" s="46"/>
    </row>
    <row r="125" spans="1:147" ht="14.45" customHeight="1" x14ac:dyDescent="0.25">
      <c r="A125" s="64" t="s">
        <v>124</v>
      </c>
      <c r="B125" s="156" t="str">
        <f>INDEX('Economy Names'!$A$2:$H$213,'Economy Names'!L114,'Economy Names'!$K$1)</f>
        <v>Madagascar</v>
      </c>
      <c r="C125" s="65">
        <v>5</v>
      </c>
      <c r="D125" s="66">
        <f>(IF(C125=-1,0,(IF(C125&gt;C$4,0,IF(C125&lt;C$3,1,((C$4-C125)/C$5))))))*100</f>
        <v>76.470588235294116</v>
      </c>
      <c r="E125" s="65">
        <v>8</v>
      </c>
      <c r="F125" s="66">
        <f>(IF(E125=-1,0,(IF(E125&gt;E$4,0,IF(E125&lt;E$3,1,((E$4-E125)/E$5))))))*100</f>
        <v>92.462311557788951</v>
      </c>
      <c r="G125" s="67">
        <v>30.1664512665286</v>
      </c>
      <c r="H125" s="66">
        <f>(IF(G125=-1,0,(IF(G125&gt;G$4,0,IF(G125&lt;G$3,1,((G$4-G125)/G$5))))))*100</f>
        <v>84.916774366735694</v>
      </c>
      <c r="I125" s="65">
        <v>5</v>
      </c>
      <c r="J125" s="66">
        <f>(IF(I125=-1,0,(IF(I125&gt;I$4,0,IF(I125&lt;I$3,1,((I$4-I125)/I$5))))))*100</f>
        <v>76.470588235294116</v>
      </c>
      <c r="K125" s="65">
        <v>8</v>
      </c>
      <c r="L125" s="66">
        <f>(IF(K125=-1,0,(IF(K125&gt;K$4,0,IF(K125&lt;K$3,1,((K$4-K125)/K$5))))))*100</f>
        <v>92.462311557788951</v>
      </c>
      <c r="M125" s="67">
        <v>30.1664512665286</v>
      </c>
      <c r="N125" s="68">
        <f>(IF(M125=-1,0,(IF(M125&gt;M$4,0,IF(M125&lt;M$3,1,((M$4-M125)/M$5))))))*100</f>
        <v>84.916774366735694</v>
      </c>
      <c r="O125" s="67">
        <v>0</v>
      </c>
      <c r="P125" s="66">
        <f>(IF(O125=-1,0,(IF(O125&gt;O$4,0,IF(O125&lt;O$3,1,((O$4-O125)/O$5))))))*100</f>
        <v>100</v>
      </c>
      <c r="Q125" s="68">
        <f>25%*P125+12.5%*D125+12.5%*F125+12.5%*H125+12.5%*J125+12.5%*L125+12.5%*N125</f>
        <v>88.462418539954697</v>
      </c>
      <c r="R125" s="78">
        <f>+Q125</f>
        <v>88.462418539954697</v>
      </c>
      <c r="S125" s="115">
        <f>+ROUND(Q125,1)</f>
        <v>88.5</v>
      </c>
      <c r="T125" s="69">
        <f>RANK(R125,R$13:R$224)</f>
        <v>80</v>
      </c>
      <c r="U125" s="70">
        <v>17</v>
      </c>
      <c r="V125" s="66">
        <f>(IF(U125=-1,0,(IF(U125&gt;U$4,0,IF(U125&lt;U$3,1,((U$4-U125)/U$5))))))*100</f>
        <v>52</v>
      </c>
      <c r="W125" s="70">
        <v>194</v>
      </c>
      <c r="X125" s="66">
        <f>(IF(W125=-1,0,(IF(W125&gt;W$4,0,IF(W125&lt;W$3,1,((W$4-W125)/W$5))))))*100</f>
        <v>51.585014409221898</v>
      </c>
      <c r="Y125" s="71">
        <v>35.220282102723203</v>
      </c>
      <c r="Z125" s="68">
        <f>(IF(Y125=-1,0,(IF(Y125&gt;Y$4,0,IF(Y125&lt;Y$3,1,((Y$4-Y125)/Y$5))))))*100</f>
        <v>0</v>
      </c>
      <c r="AA125" s="70">
        <v>6</v>
      </c>
      <c r="AB125" s="66">
        <f>IF(AA125="No Practice", 0, AA125/15*100)</f>
        <v>40</v>
      </c>
      <c r="AC125" s="68">
        <f>AVERAGE(V125,X125,Z125,AB125)</f>
        <v>35.896253602305478</v>
      </c>
      <c r="AD125" s="68">
        <f>+AC125</f>
        <v>35.896253602305478</v>
      </c>
      <c r="AE125" s="115">
        <f>+ROUND(AC125,1)</f>
        <v>35.9</v>
      </c>
      <c r="AF125" s="72">
        <f>RANK(AD125,AD$13:AD$224)</f>
        <v>182</v>
      </c>
      <c r="AG125" s="70">
        <v>6</v>
      </c>
      <c r="AH125" s="66">
        <f>(IF(AG125=-1,0,(IF(AG125&gt;AG$4,0,IF(AG125&lt;AG$3,1,((AG$4-AG125)/AG$5))))))*100</f>
        <v>50</v>
      </c>
      <c r="AI125" s="70">
        <v>450</v>
      </c>
      <c r="AJ125" s="66">
        <f>(IF(AI125=-1,0,(IF(AI125&gt;AI$4,0,IF(AI125&lt;AI$3,1,((AI$4-AI125)/AI$5))))))*100</f>
        <v>0</v>
      </c>
      <c r="AK125" s="71">
        <v>4336.4116821500802</v>
      </c>
      <c r="AL125" s="66">
        <f>(IF(AK125=-1,0,(IF(AK125&gt;AK$4,0,IF(AK125&lt;AK$3,1,((AK$4-AK125)/AK$5))))))*100</f>
        <v>46.464053306789133</v>
      </c>
      <c r="AM125" s="70">
        <v>0</v>
      </c>
      <c r="AN125" s="66">
        <f>+IF(AM125="No Practice",0,AM125/8)*100</f>
        <v>0</v>
      </c>
      <c r="AO125" s="74">
        <f>AVERAGE(AH125,AJ125,AL125,AN125)</f>
        <v>24.116013326697285</v>
      </c>
      <c r="AP125" s="68">
        <f>+AO125</f>
        <v>24.116013326697285</v>
      </c>
      <c r="AQ125" s="115">
        <f>+ROUND(AO125,1)</f>
        <v>24.1</v>
      </c>
      <c r="AR125" s="69">
        <f>RANK(AP125,AP$13:AP$224)</f>
        <v>186</v>
      </c>
      <c r="AS125" s="75">
        <v>6</v>
      </c>
      <c r="AT125" s="66">
        <f>(IF(AS125=-1,0,(IF(AS125&gt;AS$4,0,IF(AS125&lt;AS$3,1,((AS$4-AS125)/AS$5))))))*100</f>
        <v>58.333333333333336</v>
      </c>
      <c r="AU125" s="75">
        <v>100</v>
      </c>
      <c r="AV125" s="66">
        <f>(IF(AU125=-1,0,(IF(AU125&gt;AU$4,0,IF(AU125&lt;AU$3,1,((AU$4-AU125)/AU$5))))))*100</f>
        <v>52.631578947368418</v>
      </c>
      <c r="AW125" s="75">
        <v>9.0046605835986409</v>
      </c>
      <c r="AX125" s="68">
        <f>(IF(AW125=-1,0,(IF(AW125&gt;AW$4,0,IF(AW125&lt;AW$3,1,((AW$4-AW125)/AW$5))))))*100</f>
        <v>39.96892944267573</v>
      </c>
      <c r="AY125" s="75">
        <v>8</v>
      </c>
      <c r="AZ125" s="66">
        <f>+IF(AY125="No Practice",0,AY125/30)*100</f>
        <v>26.666666666666668</v>
      </c>
      <c r="BA125" s="76">
        <f>AVERAGE(AT125,AV125,AX125,AZ125)</f>
        <v>44.400127097511039</v>
      </c>
      <c r="BB125" s="68">
        <f>+BA125</f>
        <v>44.400127097511039</v>
      </c>
      <c r="BC125" s="115">
        <f>+ROUND(BA125,1)</f>
        <v>44.4</v>
      </c>
      <c r="BD125" s="69">
        <f>RANK(BB125,BB$13:BB$224)</f>
        <v>164</v>
      </c>
      <c r="BE125" s="73">
        <v>6</v>
      </c>
      <c r="BF125" s="73">
        <v>2</v>
      </c>
      <c r="BG125" s="77">
        <f>+SUM(BE125,BF125)</f>
        <v>8</v>
      </c>
      <c r="BH125" s="76">
        <f>(IF(BG125=-1,0,(IF(BG125&lt;BG$4,0,IF(BG125&gt;BG$3,1,((-BG$4+BG125)/BG$5))))))*100</f>
        <v>40</v>
      </c>
      <c r="BI125" s="119">
        <f>+BH125</f>
        <v>40</v>
      </c>
      <c r="BJ125" s="115">
        <f>ROUND(BH125,1)</f>
        <v>40</v>
      </c>
      <c r="BK125" s="69">
        <f>RANK(BI125,BI$13:BI$224)</f>
        <v>132</v>
      </c>
      <c r="BL125" s="73">
        <v>7</v>
      </c>
      <c r="BM125" s="68">
        <f>(IF(BL125=-1,0,(IF(BL125&lt;BL$4,0,IF(BL125&gt;BL$3,1,((-BL$4+BL125)/BL$5))))))*100</f>
        <v>70</v>
      </c>
      <c r="BN125" s="73">
        <v>6</v>
      </c>
      <c r="BO125" s="68">
        <f>(IF(BN125=-1,0,(IF(BN125&lt;BN$4,0,IF(BN125&gt;BN$3,1,((-BN$4+BN125)/BN$5))))))*100</f>
        <v>60</v>
      </c>
      <c r="BP125" s="73">
        <v>5</v>
      </c>
      <c r="BQ125" s="68">
        <f>(IF(BP125=-1,0,(IF(BP125&lt;BP$4,0,IF(BP125&gt;BP$3,1,((-BP$4+BP125)/BP$5))))))*100</f>
        <v>50</v>
      </c>
      <c r="BR125" s="73">
        <v>0</v>
      </c>
      <c r="BS125" s="78">
        <f>(IF(BR125=-1,0,(IF(BR125&lt;BR$4,0,IF(BR125&gt;BR$3,1,((-BR$4+BR125)/BR$5))))))*100</f>
        <v>0</v>
      </c>
      <c r="BT125" s="73">
        <v>0</v>
      </c>
      <c r="BU125" s="68">
        <f>(IF(BT125=-1,0,(IF(BT125&lt;BT$4,0,IF(BT125&gt;BT$3,1,((-BT$4+BT125)/BT$5))))))*100</f>
        <v>0</v>
      </c>
      <c r="BV125" s="73">
        <v>0</v>
      </c>
      <c r="BW125" s="66">
        <f>(IF(BV125=-1,0,(IF(BV125&lt;BV$4,0,IF(BV125&gt;BV$3,1,((-BV$4+BV125)/BV$5))))))*100</f>
        <v>0</v>
      </c>
      <c r="BX125" s="77">
        <f>+SUM(BN125,BL125,BP125,BR125,BT125,BV125)</f>
        <v>18</v>
      </c>
      <c r="BY125" s="80">
        <f>(IF(BX125=-1,0,(IF(BX125&lt;BX$4,0,IF(BX125&gt;BX$3,1,((-BX$4+BX125)/BX$5))))))*100</f>
        <v>36</v>
      </c>
      <c r="BZ125" s="78">
        <f>+BY125</f>
        <v>36</v>
      </c>
      <c r="CA125" s="115">
        <f>+ROUND(BY125,1)</f>
        <v>36</v>
      </c>
      <c r="CB125" s="72">
        <f>RANK(BZ125,BZ$13:BZ$224)</f>
        <v>140</v>
      </c>
      <c r="CC125" s="73">
        <v>23</v>
      </c>
      <c r="CD125" s="68">
        <f>(IF(CC125=-1,0,(IF(CC125&gt;CC$4,0,IF(CC125&lt;CC$3,1,((CC$4-CC125)/CC$5))))))*100</f>
        <v>66.666666666666657</v>
      </c>
      <c r="CE125" s="73">
        <v>183</v>
      </c>
      <c r="CF125" s="66">
        <f>(IF(CE125=-1,0,(IF(CE125&gt;CE$4,0,IF(CE125&lt;CE$3,1,((CE$4-CE125)/CE$5))))))*100</f>
        <v>79.289026275115916</v>
      </c>
      <c r="CG125" s="73">
        <v>38.343118886125602</v>
      </c>
      <c r="CH125" s="66">
        <f>(IF(CG125=-1,0,(IF(CG125&gt;CG$4,0,IF(CG125&lt;CG$3,1,((CG$4-CG125)/CG$5)^$CH$3)))))*100</f>
        <v>82.691742148401744</v>
      </c>
      <c r="CI125" s="73" t="s">
        <v>1975</v>
      </c>
      <c r="CJ125" s="78">
        <f>IF(CI125="NO VAT","No VAT",(IF(CI125="NO REFUND",0,(IF(CI125&gt;CI$5,0,IF(CI125&lt;CI$3,1,((CI$5-CI125)/CI$5))))))*100)</f>
        <v>0</v>
      </c>
      <c r="CK125" s="73" t="s">
        <v>1975</v>
      </c>
      <c r="CL125" s="68">
        <f>IF(CK125="NO VAT","No VAT",(IF(CK125="NO REFUND",0,(IF(CK125&gt;CK$4,0,IF(CK125&lt;CK$3,1,((CK$4-CK125)/CK$5))))))*100)</f>
        <v>0</v>
      </c>
      <c r="CM125" s="73">
        <v>13.5</v>
      </c>
      <c r="CN125" s="68">
        <f>IF(CM125="NO CIT","No CIT",IF(CM125&gt;CM$4,0,IF(CM125&lt;CM$3,1,((CM$4-CM125)/CM$5)))*100)</f>
        <v>77.981651376146786</v>
      </c>
      <c r="CO125" s="73">
        <v>29</v>
      </c>
      <c r="CP125" s="66">
        <f>IF(CO125="NO CIT","No CIT",IF(CO125&gt;CO$4,0,IF(CO125&lt;CO$3,1,((CO$5-CO125)/CO$5)))*100)</f>
        <v>9.375</v>
      </c>
      <c r="CQ125" s="157">
        <f>IF(OR(ISNUMBER(CJ125),ISNUMBER(CL125),ISNUMBER(CN125),ISNUMBER(CP125)),AVERAGE(CJ125,CL125,CN125,CP125),"")</f>
        <v>21.839162844036696</v>
      </c>
      <c r="CR125" s="128">
        <f>AVERAGE(CD125,CF125,CH125,CQ125)</f>
        <v>62.621649483555252</v>
      </c>
      <c r="CS125" s="78">
        <f>+CR125</f>
        <v>62.621649483555252</v>
      </c>
      <c r="CT125" s="115">
        <f>ROUND(CR125,1)</f>
        <v>62.6</v>
      </c>
      <c r="CU125" s="69">
        <f>RANK(CS125,CS$13:CS$224)</f>
        <v>134</v>
      </c>
      <c r="CV125" s="73">
        <v>69.818181818181799</v>
      </c>
      <c r="CW125" s="68">
        <f>(IF(CV125=-1,0,(IF(CV125&gt;CV$4,0,IF(CV125&lt;CV$3,1,((CV$4-CV125)/CV$5))))))*100</f>
        <v>56.718124642652953</v>
      </c>
      <c r="CX125" s="73">
        <v>48.909090909090899</v>
      </c>
      <c r="CY125" s="68">
        <f>(IF(CX125=-1,0,(IF(CX125&gt;CX$4,0,IF(CX125&lt;CX$3,1,((CX$4-CX125)/CX$5))))))*100</f>
        <v>71.651425497579339</v>
      </c>
      <c r="CZ125" s="73">
        <v>867.72727272727298</v>
      </c>
      <c r="DA125" s="68">
        <f>(IF(CZ125=-1,0,(IF(CZ125&gt;CZ$4,0,IF(CZ125&lt;CZ$3,1,((CZ$4-CZ125)/CZ$5))))))*100</f>
        <v>18.138936535162927</v>
      </c>
      <c r="DB125" s="73">
        <v>116.818181818182</v>
      </c>
      <c r="DC125" s="68">
        <f>(IF(DB125=-1,0,(IF(DB125&gt;DB$4,0,IF(DB125&lt;DB$3,1,((DB$4-DB125)/DB$5))))))*100</f>
        <v>70.795454545454504</v>
      </c>
      <c r="DD125" s="73">
        <v>98.727272727273004</v>
      </c>
      <c r="DE125" s="68">
        <f>(IF(DD125=-1,0,(IF(DD125&gt;DD$4,0,IF(DD125&lt;DD$3,1,((DD$4-DD125)/DD$5))))))*100</f>
        <v>64.972303681981003</v>
      </c>
      <c r="DF125" s="73">
        <v>57.636363636363598</v>
      </c>
      <c r="DG125" s="68">
        <f>(IF(DF125=-1,0,(IF(DF125&gt;DF$4,0,IF(DF125&lt;DF$3,1,((DF$4-DF125)/DF$5))))))*100</f>
        <v>76.302776721186788</v>
      </c>
      <c r="DH125" s="73">
        <v>595</v>
      </c>
      <c r="DI125" s="68">
        <f>(IF(DH125=-1,0,(IF(DH125&gt;DH$4,0,IF(DH125&lt;DH$3,1,((DH$4-DH125)/DH$5))))))*100</f>
        <v>50.416666666666664</v>
      </c>
      <c r="DJ125" s="73">
        <v>149.54545454545499</v>
      </c>
      <c r="DK125" s="66">
        <f>(IF(DJ125=-1,0,(IF(DJ125&gt;DJ$4,0,IF(DJ125&lt;DJ$3,1,((DJ$4-DJ125)/DJ$5))))))*100</f>
        <v>78.636363636363583</v>
      </c>
      <c r="DL125" s="78">
        <f>AVERAGE(CW125,CY125,DA125,DC125,DE125,DG125,DI125,DK125)</f>
        <v>60.954006490880971</v>
      </c>
      <c r="DM125" s="78">
        <f>+DL125</f>
        <v>60.954006490880971</v>
      </c>
      <c r="DN125" s="115">
        <f>ROUND(DL125,1)</f>
        <v>61</v>
      </c>
      <c r="DO125" s="69">
        <f>RANK(DM125,DM$13:DM$224)</f>
        <v>140</v>
      </c>
      <c r="DP125" s="67">
        <v>811</v>
      </c>
      <c r="DQ125" s="66">
        <f>(IF(DP125=-1,0,(IF(DP125&gt;DP$4,0,IF(DP125&lt;DP$3,1,((DP$4-DP125)/DP$5))))))*100</f>
        <v>43.360655737704917</v>
      </c>
      <c r="DR125" s="67">
        <v>33.6</v>
      </c>
      <c r="DS125" s="66">
        <f>(IF(DR125=-1,0,(IF(DR125&gt;DR$4,0,IF(DR125&lt;DR$3,1,((DR$4-DR125)/DR$5))))))*100</f>
        <v>62.317210348706411</v>
      </c>
      <c r="DT125" s="67">
        <v>8</v>
      </c>
      <c r="DU125" s="66">
        <f>DT125/18*100</f>
        <v>44.444444444444443</v>
      </c>
      <c r="DV125" s="78">
        <f>AVERAGE(DU125,DQ125,DS125)</f>
        <v>50.040770176951924</v>
      </c>
      <c r="DW125" s="78">
        <f>+DV125</f>
        <v>50.040770176951924</v>
      </c>
      <c r="DX125" s="115">
        <f>ROUND(DV125,1)</f>
        <v>50</v>
      </c>
      <c r="DY125" s="69">
        <f>RANK(DW125,DW$13:DW$224)</f>
        <v>136</v>
      </c>
      <c r="DZ125" s="67">
        <v>12.3933080983381</v>
      </c>
      <c r="EA125" s="68">
        <f>(IF(DZ125=-1,0,(IF(DZ125&lt;DZ$4,0,IF(DZ125&gt;DZ$3,1,((-DZ$4+DZ125)/DZ$5))))))*100</f>
        <v>13.340482344820343</v>
      </c>
      <c r="EB125" s="67">
        <v>9</v>
      </c>
      <c r="EC125" s="66">
        <f>(IF(EB125=-1,0,(IF(EB125&lt;EB$4,0,IF(EB125&gt;EB$3,1,((-EB$4+EB125)/EB$5))))))*100</f>
        <v>56.25</v>
      </c>
      <c r="ED125" s="68">
        <f>AVERAGE(EA125,EC125)</f>
        <v>34.795241172410172</v>
      </c>
      <c r="EE125" s="78">
        <f>+ED125</f>
        <v>34.795241172410172</v>
      </c>
      <c r="EF125" s="115">
        <f>ROUND(ED125,1)</f>
        <v>34.799999999999997</v>
      </c>
      <c r="EG125" s="69">
        <f>RANK(EE125,EE$13:EE$224)</f>
        <v>135</v>
      </c>
      <c r="EH125" s="81"/>
      <c r="EI125" s="81"/>
      <c r="EJ125" s="81"/>
      <c r="EK125" s="83">
        <f>RANK(EN125,EN$13:EN$224)</f>
        <v>161</v>
      </c>
      <c r="EL125" s="134">
        <f>ROUND(EM125,1)</f>
        <v>47.7</v>
      </c>
      <c r="EM125" s="158">
        <f>AVERAGE(Q125,AC125,BA125,BH125,BY125,CR125,DL125,DV125,ED125,AO125)</f>
        <v>47.728647989026676</v>
      </c>
      <c r="EN125" s="139">
        <f>AVERAGE(Q125,AC125,BA125,BH125,BY125,CR125,DL125,DV125,ED125,AO125)</f>
        <v>47.728647989026676</v>
      </c>
      <c r="EO125" s="84"/>
      <c r="EP125" s="85"/>
      <c r="EQ125" s="46"/>
    </row>
    <row r="126" spans="1:147" ht="14.45" customHeight="1" x14ac:dyDescent="0.25">
      <c r="A126" s="64" t="s">
        <v>125</v>
      </c>
      <c r="B126" s="156" t="str">
        <f>INDEX('Economy Names'!$A$2:$H$213,'Economy Names'!L115,'Economy Names'!$K$1)</f>
        <v>Malawi</v>
      </c>
      <c r="C126" s="65">
        <v>7</v>
      </c>
      <c r="D126" s="66">
        <f>(IF(C126=-1,0,(IF(C126&gt;C$4,0,IF(C126&lt;C$3,1,((C$4-C126)/C$5))))))*100</f>
        <v>64.705882352941174</v>
      </c>
      <c r="E126" s="65">
        <v>37</v>
      </c>
      <c r="F126" s="66">
        <f>(IF(E126=-1,0,(IF(E126&gt;E$4,0,IF(E126&lt;E$3,1,((E$4-E126)/E$5))))))*100</f>
        <v>63.316582914572862</v>
      </c>
      <c r="G126" s="67">
        <v>32.576107785309297</v>
      </c>
      <c r="H126" s="66">
        <f>(IF(G126=-1,0,(IF(G126&gt;G$4,0,IF(G126&lt;G$3,1,((G$4-G126)/G$5))))))*100</f>
        <v>83.711946107345355</v>
      </c>
      <c r="I126" s="65">
        <v>7</v>
      </c>
      <c r="J126" s="66">
        <f>(IF(I126=-1,0,(IF(I126&gt;I$4,0,IF(I126&lt;I$3,1,((I$4-I126)/I$5))))))*100</f>
        <v>64.705882352941174</v>
      </c>
      <c r="K126" s="65">
        <v>37</v>
      </c>
      <c r="L126" s="66">
        <f>(IF(K126=-1,0,(IF(K126&gt;K$4,0,IF(K126&lt;K$3,1,((K$4-K126)/K$5))))))*100</f>
        <v>63.316582914572862</v>
      </c>
      <c r="M126" s="67">
        <v>32.576107785309297</v>
      </c>
      <c r="N126" s="68">
        <f>(IF(M126=-1,0,(IF(M126&gt;M$4,0,IF(M126&lt;M$3,1,((M$4-M126)/M$5))))))*100</f>
        <v>83.711946107345355</v>
      </c>
      <c r="O126" s="67">
        <v>0</v>
      </c>
      <c r="P126" s="66">
        <f>(IF(O126=-1,0,(IF(O126&gt;O$4,0,IF(O126&lt;O$3,1,((O$4-O126)/O$5))))))*100</f>
        <v>100</v>
      </c>
      <c r="Q126" s="68">
        <f>25%*P126+12.5%*D126+12.5%*F126+12.5%*H126+12.5%*J126+12.5%*L126+12.5%*N126</f>
        <v>77.933602843714851</v>
      </c>
      <c r="R126" s="78">
        <f>+Q126</f>
        <v>77.933602843714851</v>
      </c>
      <c r="S126" s="115">
        <f>+ROUND(Q126,1)</f>
        <v>77.900000000000006</v>
      </c>
      <c r="T126" s="69">
        <f>RANK(R126,R$13:R$224)</f>
        <v>153</v>
      </c>
      <c r="U126" s="70">
        <v>13</v>
      </c>
      <c r="V126" s="66">
        <f>(IF(U126=-1,0,(IF(U126&gt;U$4,0,IF(U126&lt;U$3,1,((U$4-U126)/U$5))))))*100</f>
        <v>68</v>
      </c>
      <c r="W126" s="70">
        <v>153</v>
      </c>
      <c r="X126" s="66">
        <f>(IF(W126=-1,0,(IF(W126&gt;W$4,0,IF(W126&lt;W$3,1,((W$4-W126)/W$5))))))*100</f>
        <v>63.400576368876081</v>
      </c>
      <c r="Y126" s="71">
        <v>8.4455485977423006</v>
      </c>
      <c r="Z126" s="68">
        <f>(IF(Y126=-1,0,(IF(Y126&gt;Y$4,0,IF(Y126&lt;Y$3,1,((Y$4-Y126)/Y$5))))))*100</f>
        <v>57.772257011288495</v>
      </c>
      <c r="AA126" s="71">
        <v>9.5</v>
      </c>
      <c r="AB126" s="66">
        <f>IF(AA126="No Practice", 0, AA126/15*100)</f>
        <v>63.333333333333329</v>
      </c>
      <c r="AC126" s="68">
        <f>AVERAGE(V126,X126,Z126,AB126)</f>
        <v>63.12654167837448</v>
      </c>
      <c r="AD126" s="68">
        <f>+AC126</f>
        <v>63.12654167837448</v>
      </c>
      <c r="AE126" s="115">
        <f>+ROUND(AC126,1)</f>
        <v>63.1</v>
      </c>
      <c r="AF126" s="72">
        <f>RANK(AD126,AD$13:AD$224)</f>
        <v>128</v>
      </c>
      <c r="AG126" s="70">
        <v>6</v>
      </c>
      <c r="AH126" s="66">
        <f>(IF(AG126=-1,0,(IF(AG126&gt;AG$4,0,IF(AG126&lt;AG$3,1,((AG$4-AG126)/AG$5))))))*100</f>
        <v>50</v>
      </c>
      <c r="AI126" s="70">
        <v>127</v>
      </c>
      <c r="AJ126" s="66">
        <f>(IF(AI126=-1,0,(IF(AI126&gt;AI$4,0,IF(AI126&lt;AI$3,1,((AI$4-AI126)/AI$5))))))*100</f>
        <v>52.608695652173907</v>
      </c>
      <c r="AK126" s="71">
        <v>1709.1981674353499</v>
      </c>
      <c r="AL126" s="66">
        <f>(IF(AK126=-1,0,(IF(AK126&gt;AK$4,0,IF(AK126&lt;AK$3,1,((AK$4-AK126)/AK$5))))))*100</f>
        <v>78.898788056353695</v>
      </c>
      <c r="AM126" s="70">
        <v>0</v>
      </c>
      <c r="AN126" s="66">
        <f>+IF(AM126="No Practice",0,AM126/8)*100</f>
        <v>0</v>
      </c>
      <c r="AO126" s="74">
        <f>AVERAGE(AH126,AJ126,AL126,AN126)</f>
        <v>45.376870927131904</v>
      </c>
      <c r="AP126" s="68">
        <f>+AO126</f>
        <v>45.376870927131904</v>
      </c>
      <c r="AQ126" s="115">
        <f>+ROUND(AO126,1)</f>
        <v>45.4</v>
      </c>
      <c r="AR126" s="69">
        <f>RANK(AP126,AP$13:AP$224)</f>
        <v>171</v>
      </c>
      <c r="AS126" s="75">
        <v>6</v>
      </c>
      <c r="AT126" s="66">
        <f>(IF(AS126=-1,0,(IF(AS126&gt;AS$4,0,IF(AS126&lt;AS$3,1,((AS$4-AS126)/AS$5))))))*100</f>
        <v>58.333333333333336</v>
      </c>
      <c r="AU126" s="75">
        <v>47</v>
      </c>
      <c r="AV126" s="66">
        <f>(IF(AU126=-1,0,(IF(AU126&gt;AU$4,0,IF(AU126&lt;AU$3,1,((AU$4-AU126)/AU$5))))))*100</f>
        <v>77.990430622009569</v>
      </c>
      <c r="AW126" s="75">
        <v>1.745196510212</v>
      </c>
      <c r="AX126" s="68">
        <f>(IF(AW126=-1,0,(IF(AW126&gt;AW$4,0,IF(AW126&lt;AW$3,1,((AW$4-AW126)/AW$5))))))*100</f>
        <v>88.365356598586658</v>
      </c>
      <c r="AY126" s="75">
        <v>10.5</v>
      </c>
      <c r="AZ126" s="66">
        <f>+IF(AY126="No Practice",0,AY126/30)*100</f>
        <v>35</v>
      </c>
      <c r="BA126" s="76">
        <f>AVERAGE(AT126,AV126,AX126,AZ126)</f>
        <v>64.922280138482392</v>
      </c>
      <c r="BB126" s="68">
        <f>+BA126</f>
        <v>64.922280138482392</v>
      </c>
      <c r="BC126" s="115">
        <f>+ROUND(BA126,1)</f>
        <v>64.900000000000006</v>
      </c>
      <c r="BD126" s="69">
        <f>RANK(BB126,BB$13:BB$224)</f>
        <v>90</v>
      </c>
      <c r="BE126" s="73">
        <v>7</v>
      </c>
      <c r="BF126" s="73">
        <v>11</v>
      </c>
      <c r="BG126" s="77">
        <f>+SUM(BE126,BF126)</f>
        <v>18</v>
      </c>
      <c r="BH126" s="76">
        <f>(IF(BG126=-1,0,(IF(BG126&lt;BG$4,0,IF(BG126&gt;BG$3,1,((-BG$4+BG126)/BG$5))))))*100</f>
        <v>90</v>
      </c>
      <c r="BI126" s="119">
        <f>+BH126</f>
        <v>90</v>
      </c>
      <c r="BJ126" s="115">
        <f>ROUND(BH126,1)</f>
        <v>90</v>
      </c>
      <c r="BK126" s="69">
        <f>RANK(BI126,BI$13:BI$224)</f>
        <v>11</v>
      </c>
      <c r="BL126" s="73">
        <v>4</v>
      </c>
      <c r="BM126" s="68">
        <f>(IF(BL126=-1,0,(IF(BL126&lt;BL$4,0,IF(BL126&gt;BL$3,1,((-BL$4+BL126)/BL$5))))))*100</f>
        <v>40</v>
      </c>
      <c r="BN126" s="73">
        <v>7</v>
      </c>
      <c r="BO126" s="68">
        <f>(IF(BN126=-1,0,(IF(BN126&lt;BN$4,0,IF(BN126&gt;BN$3,1,((-BN$4+BN126)/BN$5))))))*100</f>
        <v>70</v>
      </c>
      <c r="BP126" s="73">
        <v>7</v>
      </c>
      <c r="BQ126" s="68">
        <f>(IF(BP126=-1,0,(IF(BP126&lt;BP$4,0,IF(BP126&gt;BP$3,1,((-BP$4+BP126)/BP$5))))))*100</f>
        <v>70</v>
      </c>
      <c r="BR126" s="73">
        <v>5</v>
      </c>
      <c r="BS126" s="78">
        <f>(IF(BR126=-1,0,(IF(BR126&lt;BR$4,0,IF(BR126&gt;BR$3,1,((-BR$4+BR126)/BR$5))))))*100</f>
        <v>83.333333333333343</v>
      </c>
      <c r="BT126" s="73">
        <v>2</v>
      </c>
      <c r="BU126" s="68">
        <f>(IF(BT126=-1,0,(IF(BT126&lt;BT$4,0,IF(BT126&gt;BT$3,1,((-BT$4+BT126)/BT$5))))))*100</f>
        <v>28.571428571428569</v>
      </c>
      <c r="BV126" s="73">
        <v>4</v>
      </c>
      <c r="BW126" s="66">
        <f>(IF(BV126=-1,0,(IF(BV126&lt;BV$4,0,IF(BV126&gt;BV$3,1,((-BV$4+BV126)/BV$5))))))*100</f>
        <v>57.142857142857139</v>
      </c>
      <c r="BX126" s="77">
        <f>+SUM(BN126,BL126,BP126,BR126,BT126,BV126)</f>
        <v>29</v>
      </c>
      <c r="BY126" s="80">
        <f>(IF(BX126=-1,0,(IF(BX126&lt;BX$4,0,IF(BX126&gt;BX$3,1,((-BX$4+BX126)/BX$5))))))*100</f>
        <v>57.999999999999993</v>
      </c>
      <c r="BZ126" s="78">
        <f>+BY126</f>
        <v>57.999999999999993</v>
      </c>
      <c r="CA126" s="115">
        <f>+ROUND(BY126,1)</f>
        <v>58</v>
      </c>
      <c r="CB126" s="72">
        <f>RANK(BZ126,BZ$13:BZ$224)</f>
        <v>79</v>
      </c>
      <c r="CC126" s="73">
        <v>35</v>
      </c>
      <c r="CD126" s="68">
        <f>(IF(CC126=-1,0,(IF(CC126&gt;CC$4,0,IF(CC126&lt;CC$3,1,((CC$4-CC126)/CC$5))))))*100</f>
        <v>46.666666666666664</v>
      </c>
      <c r="CE126" s="73">
        <v>169</v>
      </c>
      <c r="CF126" s="66">
        <f>(IF(CE126=-1,0,(IF(CE126&gt;CE$4,0,IF(CE126&lt;CE$3,1,((CE$4-CE126)/CE$5))))))*100</f>
        <v>81.452859350850076</v>
      </c>
      <c r="CG126" s="73">
        <v>34.524676333812003</v>
      </c>
      <c r="CH126" s="66">
        <f>(IF(CG126=-1,0,(IF(CG126&gt;CG$4,0,IF(CG126&lt;CG$3,1,((CG$4-CG126)/CG$5)^$CH$3)))))*100</f>
        <v>88.179587775411576</v>
      </c>
      <c r="CI126" s="73">
        <v>33</v>
      </c>
      <c r="CJ126" s="78">
        <f>IF(CI126="NO VAT","No VAT",(IF(CI126="NO REFUND",0,(IF(CI126&gt;CI$5,0,IF(CI126&lt;CI$3,1,((CI$5-CI126)/CI$5))))))*100)</f>
        <v>34</v>
      </c>
      <c r="CK126" s="73">
        <v>44.309523809523803</v>
      </c>
      <c r="CL126" s="68">
        <f>IF(CK126="NO VAT","No VAT",(IF(CK126="NO REFUND",0,(IF(CK126&gt;CK$4,0,IF(CK126&lt;CK$3,1,((CK$4-CK126)/CK$5))))))*100)</f>
        <v>20.637984923699225</v>
      </c>
      <c r="CM126" s="73">
        <v>20.5</v>
      </c>
      <c r="CN126" s="68">
        <f>IF(CM126="NO CIT","No CIT",IF(CM126&gt;CM$4,0,IF(CM126&lt;CM$3,1,((CM$4-CM126)/CM$5)))*100)</f>
        <v>65.137614678899084</v>
      </c>
      <c r="CO126" s="73">
        <v>27.8571428571429</v>
      </c>
      <c r="CP126" s="66">
        <f>IF(CO126="NO CIT","No CIT",IF(CO126&gt;CO$4,0,IF(CO126&lt;CO$3,1,((CO$5-CO126)/CO$5)))*100)</f>
        <v>12.946428571428436</v>
      </c>
      <c r="CQ126" s="157">
        <f>IF(OR(ISNUMBER(CJ126),ISNUMBER(CL126),ISNUMBER(CN126),ISNUMBER(CP126)),AVERAGE(CJ126,CL126,CN126,CP126),"")</f>
        <v>33.180507043506687</v>
      </c>
      <c r="CR126" s="128">
        <f>AVERAGE(CD126,CF126,CH126,CQ126)</f>
        <v>62.369905209108751</v>
      </c>
      <c r="CS126" s="78">
        <f>+CR126</f>
        <v>62.369905209108751</v>
      </c>
      <c r="CT126" s="115">
        <f>ROUND(CR126,1)</f>
        <v>62.4</v>
      </c>
      <c r="CU126" s="69">
        <f>RANK(CS126,CS$13:CS$224)</f>
        <v>135</v>
      </c>
      <c r="CV126" s="73">
        <v>78.117647058823493</v>
      </c>
      <c r="CW126" s="68">
        <f>(IF(CV126=-1,0,(IF(CV126&gt;CV$4,0,IF(CV126&lt;CV$3,1,((CV$4-CV126)/CV$5))))))*100</f>
        <v>51.498335183129875</v>
      </c>
      <c r="CX126" s="73">
        <v>75</v>
      </c>
      <c r="CY126" s="68">
        <f>(IF(CX126=-1,0,(IF(CX126&gt;CX$4,0,IF(CX126&lt;CX$3,1,((CX$4-CX126)/CX$5))))))*100</f>
        <v>56.213017751479285</v>
      </c>
      <c r="CZ126" s="73">
        <v>242.941176470588</v>
      </c>
      <c r="DA126" s="68">
        <f>(IF(CZ126=-1,0,(IF(CZ126&gt;CZ$4,0,IF(CZ126&lt;CZ$3,1,((CZ$4-CZ126)/CZ$5))))))*100</f>
        <v>77.081021087680369</v>
      </c>
      <c r="DB126" s="73">
        <v>341.76470588235298</v>
      </c>
      <c r="DC126" s="68">
        <f>(IF(DB126=-1,0,(IF(DB126&gt;DB$4,0,IF(DB126&lt;DB$3,1,((DB$4-DB126)/DB$5))))))*100</f>
        <v>14.558823529411754</v>
      </c>
      <c r="DD126" s="73">
        <v>55.038461538461497</v>
      </c>
      <c r="DE126" s="68">
        <f>(IF(DD126=-1,0,(IF(DD126&gt;DD$4,0,IF(DD126&lt;DD$3,1,((DD$4-DD126)/DD$5))))))*100</f>
        <v>80.631375792666134</v>
      </c>
      <c r="DF126" s="73">
        <v>55</v>
      </c>
      <c r="DG126" s="68">
        <f>(IF(DF126=-1,0,(IF(DF126&gt;DF$4,0,IF(DF126&lt;DF$3,1,((DF$4-DF126)/DF$5))))))*100</f>
        <v>77.405857740585773</v>
      </c>
      <c r="DH126" s="73">
        <v>143.46153846153899</v>
      </c>
      <c r="DI126" s="68">
        <f>(IF(DH126=-1,0,(IF(DH126&gt;DH$4,0,IF(DH126&lt;DH$3,1,((DH$4-DH126)/DH$5))))))*100</f>
        <v>88.044871794871753</v>
      </c>
      <c r="DJ126" s="73">
        <v>161.538461538462</v>
      </c>
      <c r="DK126" s="66">
        <f>(IF(DJ126=-1,0,(IF(DJ126&gt;DJ$4,0,IF(DJ126&lt;DJ$3,1,((DJ$4-DJ126)/DJ$5))))))*100</f>
        <v>76.923076923076863</v>
      </c>
      <c r="DL126" s="78">
        <f>AVERAGE(CW126,CY126,DA126,DC126,DE126,DG126,DI126,DK126)</f>
        <v>65.29454747536272</v>
      </c>
      <c r="DM126" s="78">
        <f>+DL126</f>
        <v>65.29454747536272</v>
      </c>
      <c r="DN126" s="115">
        <f>ROUND(DL126,1)</f>
        <v>65.3</v>
      </c>
      <c r="DO126" s="69">
        <f>RANK(DM126,DM$13:DM$224)</f>
        <v>127</v>
      </c>
      <c r="DP126" s="67">
        <v>522</v>
      </c>
      <c r="DQ126" s="66">
        <f>(IF(DP126=-1,0,(IF(DP126&gt;DP$4,0,IF(DP126&lt;DP$3,1,((DP$4-DP126)/DP$5))))))*100</f>
        <v>67.049180327868854</v>
      </c>
      <c r="DR126" s="67">
        <v>69.099999999999994</v>
      </c>
      <c r="DS126" s="66">
        <f>(IF(DR126=-1,0,(IF(DR126&gt;DR$4,0,IF(DR126&lt;DR$3,1,((DR$4-DR126)/DR$5))))))*100</f>
        <v>22.384701912260972</v>
      </c>
      <c r="DT126" s="67">
        <v>9.5</v>
      </c>
      <c r="DU126" s="66">
        <f>DT126/18*100</f>
        <v>52.777777777777779</v>
      </c>
      <c r="DV126" s="78">
        <f>AVERAGE(DU126,DQ126,DS126)</f>
        <v>47.403886672635871</v>
      </c>
      <c r="DW126" s="78">
        <f>+DV126</f>
        <v>47.403886672635871</v>
      </c>
      <c r="DX126" s="115">
        <f>ROUND(DV126,1)</f>
        <v>47.4</v>
      </c>
      <c r="DY126" s="69">
        <f>RANK(DW126,DW$13:DW$224)</f>
        <v>149</v>
      </c>
      <c r="DZ126" s="67">
        <v>15.5716520552643</v>
      </c>
      <c r="EA126" s="68">
        <f>(IF(DZ126=-1,0,(IF(DZ126&lt;DZ$4,0,IF(DZ126&gt;DZ$3,1,((-DZ$4+DZ126)/DZ$5))))))*100</f>
        <v>16.761735258626803</v>
      </c>
      <c r="EB126" s="67">
        <v>8.5</v>
      </c>
      <c r="EC126" s="66">
        <f>(IF(EB126=-1,0,(IF(EB126&lt;EB$4,0,IF(EB126&gt;EB$3,1,((-EB$4+EB126)/EB$5))))))*100</f>
        <v>53.125</v>
      </c>
      <c r="ED126" s="68">
        <f>AVERAGE(EA126,EC126)</f>
        <v>34.9433676293134</v>
      </c>
      <c r="EE126" s="78">
        <f>+ED126</f>
        <v>34.9433676293134</v>
      </c>
      <c r="EF126" s="115">
        <f>ROUND(ED126,1)</f>
        <v>34.9</v>
      </c>
      <c r="EG126" s="69">
        <f>RANK(EE126,EE$13:EE$224)</f>
        <v>134</v>
      </c>
      <c r="EH126" s="81"/>
      <c r="EI126" s="81"/>
      <c r="EJ126" s="81"/>
      <c r="EK126" s="83">
        <f>RANK(EN126,EN$13:EN$224)</f>
        <v>109</v>
      </c>
      <c r="EL126" s="134">
        <f>ROUND(EM126,1)</f>
        <v>60.9</v>
      </c>
      <c r="EM126" s="158">
        <f>AVERAGE(Q126,AC126,BA126,BH126,BY126,CR126,DL126,DV126,ED126,AO126)</f>
        <v>60.937100257412432</v>
      </c>
      <c r="EN126" s="139">
        <f>AVERAGE(Q126,AC126,BA126,BH126,BY126,CR126,DL126,DV126,ED126,AO126)</f>
        <v>60.937100257412432</v>
      </c>
      <c r="EO126" s="84"/>
      <c r="EP126" s="85"/>
      <c r="EQ126" s="46"/>
    </row>
    <row r="127" spans="1:147" ht="14.45" customHeight="1" x14ac:dyDescent="0.25">
      <c r="A127" s="64" t="s">
        <v>126</v>
      </c>
      <c r="B127" s="156" t="str">
        <f>INDEX('Economy Names'!$A$2:$H$213,'Economy Names'!L116,'Economy Names'!$K$1)</f>
        <v>Malaysia</v>
      </c>
      <c r="C127" s="65">
        <v>8</v>
      </c>
      <c r="D127" s="66">
        <f>(IF(C127=-1,0,(IF(C127&gt;C$4,0,IF(C127&lt;C$3,1,((C$4-C127)/C$5))))))*100</f>
        <v>58.82352941176471</v>
      </c>
      <c r="E127" s="65">
        <v>17</v>
      </c>
      <c r="F127" s="66">
        <f>(IF(E127=-1,0,(IF(E127&gt;E$4,0,IF(E127&lt;E$3,1,((E$4-E127)/E$5))))))*100</f>
        <v>83.417085427135675</v>
      </c>
      <c r="G127" s="67">
        <v>11.0732030476421</v>
      </c>
      <c r="H127" s="66">
        <f>(IF(G127=-1,0,(IF(G127&gt;G$4,0,IF(G127&lt;G$3,1,((G$4-G127)/G$5))))))*100</f>
        <v>94.463398476178952</v>
      </c>
      <c r="I127" s="65">
        <v>9</v>
      </c>
      <c r="J127" s="66">
        <f>(IF(I127=-1,0,(IF(I127&gt;I$4,0,IF(I127&lt;I$3,1,((I$4-I127)/I$5))))))*100</f>
        <v>52.941176470588239</v>
      </c>
      <c r="K127" s="65">
        <v>18</v>
      </c>
      <c r="L127" s="66">
        <f>(IF(K127=-1,0,(IF(K127&gt;K$4,0,IF(K127&lt;K$3,1,((K$4-K127)/K$5))))))*100</f>
        <v>82.412060301507537</v>
      </c>
      <c r="M127" s="67">
        <v>11.0732030476421</v>
      </c>
      <c r="N127" s="68">
        <f>(IF(M127=-1,0,(IF(M127&gt;M$4,0,IF(M127&lt;M$3,1,((M$4-M127)/M$5))))))*100</f>
        <v>94.463398476178952</v>
      </c>
      <c r="O127" s="67">
        <v>0</v>
      </c>
      <c r="P127" s="66">
        <f>(IF(O127=-1,0,(IF(O127&gt;O$4,0,IF(O127&lt;O$3,1,((O$4-O127)/O$5))))))*100</f>
        <v>100</v>
      </c>
      <c r="Q127" s="68">
        <f>25%*P127+12.5%*D127+12.5%*F127+12.5%*H127+12.5%*J127+12.5%*L127+12.5%*N127</f>
        <v>83.315081070419239</v>
      </c>
      <c r="R127" s="78">
        <f>+Q127</f>
        <v>83.315081070419239</v>
      </c>
      <c r="S127" s="115">
        <f>+ROUND(Q127,1)</f>
        <v>83.3</v>
      </c>
      <c r="T127" s="69">
        <f>RANK(R127,R$13:R$224)</f>
        <v>126</v>
      </c>
      <c r="U127" s="70">
        <v>9</v>
      </c>
      <c r="V127" s="66">
        <f>(IF(U127=-1,0,(IF(U127&gt;U$4,0,IF(U127&lt;U$3,1,((U$4-U127)/U$5))))))*100</f>
        <v>84</v>
      </c>
      <c r="W127" s="70">
        <v>41</v>
      </c>
      <c r="X127" s="66">
        <f>(IF(W127=-1,0,(IF(W127&gt;W$4,0,IF(W127&lt;W$3,1,((W$4-W127)/W$5))))))*100</f>
        <v>95.677233429394818</v>
      </c>
      <c r="Y127" s="71">
        <v>1.3363996593285099</v>
      </c>
      <c r="Z127" s="68">
        <f>(IF(Y127=-1,0,(IF(Y127&gt;Y$4,0,IF(Y127&lt;Y$3,1,((Y$4-Y127)/Y$5))))))*100</f>
        <v>93.318001703357439</v>
      </c>
      <c r="AA127" s="70">
        <v>13</v>
      </c>
      <c r="AB127" s="66">
        <f>IF(AA127="No Practice", 0, AA127/15*100)</f>
        <v>86.666666666666671</v>
      </c>
      <c r="AC127" s="68">
        <f>AVERAGE(V127,X127,Z127,AB127)</f>
        <v>89.915475449854739</v>
      </c>
      <c r="AD127" s="68">
        <f>+AC127</f>
        <v>89.915475449854739</v>
      </c>
      <c r="AE127" s="115">
        <f>+ROUND(AC127,1)</f>
        <v>89.9</v>
      </c>
      <c r="AF127" s="72">
        <f>RANK(AD127,AD$13:AD$224)</f>
        <v>2</v>
      </c>
      <c r="AG127" s="70">
        <v>3</v>
      </c>
      <c r="AH127" s="66">
        <f>(IF(AG127=-1,0,(IF(AG127&gt;AG$4,0,IF(AG127&lt;AG$3,1,((AG$4-AG127)/AG$5))))))*100</f>
        <v>100</v>
      </c>
      <c r="AI127" s="70">
        <v>24</v>
      </c>
      <c r="AJ127" s="66">
        <f>(IF(AI127=-1,0,(IF(AI127&gt;AI$4,0,IF(AI127&lt;AI$3,1,((AI$4-AI127)/AI$5))))))*100</f>
        <v>97.391304347826093</v>
      </c>
      <c r="AK127" s="71">
        <v>25.564647060261599</v>
      </c>
      <c r="AL127" s="66">
        <f>(IF(AK127=-1,0,(IF(AK127&gt;AK$4,0,IF(AK127&lt;AK$3,1,((AK$4-AK127)/AK$5))))))*100</f>
        <v>99.6843870733301</v>
      </c>
      <c r="AM127" s="70">
        <v>8</v>
      </c>
      <c r="AN127" s="66">
        <f>+IF(AM127="No Practice",0,AM127/8)*100</f>
        <v>100</v>
      </c>
      <c r="AO127" s="74">
        <f>AVERAGE(AH127,AJ127,AL127,AN127)</f>
        <v>99.268922855289048</v>
      </c>
      <c r="AP127" s="68">
        <f>+AO127</f>
        <v>99.268922855289048</v>
      </c>
      <c r="AQ127" s="115">
        <f>+ROUND(AO127,1)</f>
        <v>99.3</v>
      </c>
      <c r="AR127" s="69">
        <f>RANK(AP127,AP$13:AP$224)</f>
        <v>4</v>
      </c>
      <c r="AS127" s="75">
        <v>6</v>
      </c>
      <c r="AT127" s="66">
        <f>(IF(AS127=-1,0,(IF(AS127&gt;AS$4,0,IF(AS127&lt;AS$3,1,((AS$4-AS127)/AS$5))))))*100</f>
        <v>58.333333333333336</v>
      </c>
      <c r="AU127" s="75">
        <v>11.5</v>
      </c>
      <c r="AV127" s="66">
        <f>(IF(AU127=-1,0,(IF(AU127&gt;AU$4,0,IF(AU127&lt;AU$3,1,((AU$4-AU127)/AU$5))))))*100</f>
        <v>94.976076555023923</v>
      </c>
      <c r="AW127" s="75">
        <v>3.5256890050474401</v>
      </c>
      <c r="AX127" s="68">
        <f>(IF(AW127=-1,0,(IF(AW127&gt;AW$4,0,IF(AW127&lt;AW$3,1,((AW$4-AW127)/AW$5))))))*100</f>
        <v>76.495406633017069</v>
      </c>
      <c r="AY127" s="75">
        <v>26.5</v>
      </c>
      <c r="AZ127" s="66">
        <f>+IF(AY127="No Practice",0,AY127/30)*100</f>
        <v>88.333333333333329</v>
      </c>
      <c r="BA127" s="76">
        <f>AVERAGE(AT127,AV127,AX127,AZ127)</f>
        <v>79.534537463676912</v>
      </c>
      <c r="BB127" s="68">
        <f>+BA127</f>
        <v>79.534537463676912</v>
      </c>
      <c r="BC127" s="115">
        <f>+ROUND(BA127,1)</f>
        <v>79.5</v>
      </c>
      <c r="BD127" s="69">
        <f>RANK(BB127,BB$13:BB$224)</f>
        <v>33</v>
      </c>
      <c r="BE127" s="73">
        <v>8</v>
      </c>
      <c r="BF127" s="73">
        <v>7</v>
      </c>
      <c r="BG127" s="77">
        <f>+SUM(BE127,BF127)</f>
        <v>15</v>
      </c>
      <c r="BH127" s="76">
        <f>(IF(BG127=-1,0,(IF(BG127&lt;BG$4,0,IF(BG127&gt;BG$3,1,((-BG$4+BG127)/BG$5))))))*100</f>
        <v>75</v>
      </c>
      <c r="BI127" s="119">
        <f>+BH127</f>
        <v>75</v>
      </c>
      <c r="BJ127" s="115">
        <f>ROUND(BH127,1)</f>
        <v>75</v>
      </c>
      <c r="BK127" s="69">
        <f>RANK(BI127,BI$13:BI$224)</f>
        <v>37</v>
      </c>
      <c r="BL127" s="73">
        <v>10</v>
      </c>
      <c r="BM127" s="68">
        <f>(IF(BL127=-1,0,(IF(BL127&lt;BL$4,0,IF(BL127&gt;BL$3,1,((-BL$4+BL127)/BL$5))))))*100</f>
        <v>100</v>
      </c>
      <c r="BN127" s="73">
        <v>9</v>
      </c>
      <c r="BO127" s="68">
        <f>(IF(BN127=-1,0,(IF(BN127&lt;BN$4,0,IF(BN127&gt;BN$3,1,((-BN$4+BN127)/BN$5))))))*100</f>
        <v>90</v>
      </c>
      <c r="BP127" s="73">
        <v>8</v>
      </c>
      <c r="BQ127" s="68">
        <f>(IF(BP127=-1,0,(IF(BP127&lt;BP$4,0,IF(BP127&gt;BP$3,1,((-BP$4+BP127)/BP$5))))))*100</f>
        <v>80</v>
      </c>
      <c r="BR127" s="73">
        <v>5</v>
      </c>
      <c r="BS127" s="78">
        <f>(IF(BR127=-1,0,(IF(BR127&lt;BR$4,0,IF(BR127&gt;BR$3,1,((-BR$4+BR127)/BR$5))))))*100</f>
        <v>83.333333333333343</v>
      </c>
      <c r="BT127" s="73">
        <v>6</v>
      </c>
      <c r="BU127" s="68">
        <f>(IF(BT127=-1,0,(IF(BT127&lt;BT$4,0,IF(BT127&gt;BT$3,1,((-BT$4+BT127)/BT$5))))))*100</f>
        <v>85.714285714285708</v>
      </c>
      <c r="BV127" s="73">
        <v>6</v>
      </c>
      <c r="BW127" s="66">
        <f>(IF(BV127=-1,0,(IF(BV127&lt;BV$4,0,IF(BV127&gt;BV$3,1,((-BV$4+BV127)/BV$5))))))*100</f>
        <v>85.714285714285708</v>
      </c>
      <c r="BX127" s="77">
        <f>+SUM(BN127,BL127,BP127,BR127,BT127,BV127)</f>
        <v>44</v>
      </c>
      <c r="BY127" s="80">
        <f>(IF(BX127=-1,0,(IF(BX127&lt;BX$4,0,IF(BX127&gt;BX$3,1,((-BX$4+BX127)/BX$5))))))*100</f>
        <v>88</v>
      </c>
      <c r="BZ127" s="78">
        <f>+BY127</f>
        <v>88</v>
      </c>
      <c r="CA127" s="115">
        <f>+ROUND(BY127,1)</f>
        <v>88</v>
      </c>
      <c r="CB127" s="72">
        <f>RANK(BZ127,BZ$13:BZ$224)</f>
        <v>2</v>
      </c>
      <c r="CC127" s="73">
        <v>9</v>
      </c>
      <c r="CD127" s="68">
        <f>(IF(CC127=-1,0,(IF(CC127&gt;CC$4,0,IF(CC127&lt;CC$3,1,((CC$4-CC127)/CC$5))))))*100</f>
        <v>90</v>
      </c>
      <c r="CE127" s="73">
        <v>174</v>
      </c>
      <c r="CF127" s="66">
        <f>(IF(CE127=-1,0,(IF(CE127&gt;CE$4,0,IF(CE127&lt;CE$3,1,((CE$4-CE127)/CE$5))))))*100</f>
        <v>80.680061823802163</v>
      </c>
      <c r="CG127" s="73">
        <v>38.709067375626098</v>
      </c>
      <c r="CH127" s="66">
        <f>(IF(CG127=-1,0,(IF(CG127&gt;CG$4,0,IF(CG127&lt;CG$3,1,((CG$4-CG127)/CG$5)^$CH$3)))))*100</f>
        <v>82.161083895862205</v>
      </c>
      <c r="CI127" s="73" t="s">
        <v>1976</v>
      </c>
      <c r="CJ127" s="78" t="str">
        <f>IF(CI127="NO VAT","No VAT",(IF(CI127="NO REFUND",0,(IF(CI127&gt;CI$5,0,IF(CI127&lt;CI$3,1,((CI$5-CI127)/CI$5))))))*100)</f>
        <v>No VAT</v>
      </c>
      <c r="CK127" s="73" t="s">
        <v>1976</v>
      </c>
      <c r="CL127" s="68" t="str">
        <f>IF(CK127="NO VAT","No VAT",(IF(CK127="NO REFUND",0,(IF(CK127&gt;CK$4,0,IF(CK127&lt;CK$3,1,((CK$4-CK127)/CK$5))))))*100)</f>
        <v>No VAT</v>
      </c>
      <c r="CM127" s="73">
        <v>11.25</v>
      </c>
      <c r="CN127" s="68">
        <f>IF(CM127="NO CIT","No CIT",IF(CM127&gt;CM$4,0,IF(CM127&lt;CM$3,1,((CM$4-CM127)/CM$5)))*100)</f>
        <v>82.110091743119256</v>
      </c>
      <c r="CO127" s="73">
        <v>25.6428571428571</v>
      </c>
      <c r="CP127" s="66">
        <f>IF(CO127="NO CIT","No CIT",IF(CO127&gt;CO$4,0,IF(CO127&lt;CO$3,1,((CO$5-CO127)/CO$5)))*100)</f>
        <v>19.866071428571562</v>
      </c>
      <c r="CQ127" s="157">
        <f>IF(OR(ISNUMBER(CJ127),ISNUMBER(CL127),ISNUMBER(CN127),ISNUMBER(CP127)),AVERAGE(CJ127,CL127,CN127,CP127),"")</f>
        <v>50.988081585845407</v>
      </c>
      <c r="CR127" s="128">
        <f>AVERAGE(CD127,CF127,CH127,CQ127)</f>
        <v>75.957306826377447</v>
      </c>
      <c r="CS127" s="78">
        <f>+CR127</f>
        <v>75.957306826377447</v>
      </c>
      <c r="CT127" s="115">
        <f>ROUND(CR127,1)</f>
        <v>76</v>
      </c>
      <c r="CU127" s="69">
        <f>RANK(CS127,CS$13:CS$224)</f>
        <v>80</v>
      </c>
      <c r="CV127" s="73">
        <v>28</v>
      </c>
      <c r="CW127" s="68">
        <f>(IF(CV127=-1,0,(IF(CV127&gt;CV$4,0,IF(CV127&lt;CV$3,1,((CV$4-CV127)/CV$5))))))*100</f>
        <v>83.018867924528308</v>
      </c>
      <c r="CX127" s="73">
        <v>10</v>
      </c>
      <c r="CY127" s="68">
        <f>(IF(CX127=-1,0,(IF(CX127&gt;CX$4,0,IF(CX127&lt;CX$3,1,((CX$4-CX127)/CX$5))))))*100</f>
        <v>94.674556213017752</v>
      </c>
      <c r="CZ127" s="73">
        <v>212.5</v>
      </c>
      <c r="DA127" s="68">
        <f>(IF(CZ127=-1,0,(IF(CZ127&gt;CZ$4,0,IF(CZ127&lt;CZ$3,1,((CZ$4-CZ127)/CZ$5))))))*100</f>
        <v>79.952830188679243</v>
      </c>
      <c r="DB127" s="73">
        <v>35</v>
      </c>
      <c r="DC127" s="68">
        <f>(IF(DB127=-1,0,(IF(DB127&gt;DB$4,0,IF(DB127&lt;DB$3,1,((DB$4-DB127)/DB$5))))))*100</f>
        <v>91.25</v>
      </c>
      <c r="DD127" s="73">
        <v>36</v>
      </c>
      <c r="DE127" s="68">
        <f>(IF(DD127=-1,0,(IF(DD127&gt;DD$4,0,IF(DD127&lt;DD$3,1,((DD$4-DD127)/DD$5))))))*100</f>
        <v>87.45519713261649</v>
      </c>
      <c r="DF127" s="73">
        <v>6.5</v>
      </c>
      <c r="DG127" s="68">
        <f>(IF(DF127=-1,0,(IF(DF127&gt;DF$4,0,IF(DF127&lt;DF$3,1,((DF$4-DF127)/DF$5))))))*100</f>
        <v>97.69874476987448</v>
      </c>
      <c r="DH127" s="73">
        <v>212.5</v>
      </c>
      <c r="DI127" s="68">
        <f>(IF(DH127=-1,0,(IF(DH127&gt;DH$4,0,IF(DH127&lt;DH$3,1,((DH$4-DH127)/DH$5))))))*100</f>
        <v>82.291666666666657</v>
      </c>
      <c r="DJ127" s="73">
        <v>60</v>
      </c>
      <c r="DK127" s="66">
        <f>(IF(DJ127=-1,0,(IF(DJ127&gt;DJ$4,0,IF(DJ127&lt;DJ$3,1,((DJ$4-DJ127)/DJ$5))))))*100</f>
        <v>91.428571428571431</v>
      </c>
      <c r="DL127" s="78">
        <f>AVERAGE(CW127,CY127,DA127,DC127,DE127,DG127,DI127,DK127)</f>
        <v>88.471304290494288</v>
      </c>
      <c r="DM127" s="78">
        <f>+DL127</f>
        <v>88.471304290494288</v>
      </c>
      <c r="DN127" s="115">
        <f>ROUND(DL127,1)</f>
        <v>88.5</v>
      </c>
      <c r="DO127" s="69">
        <f>RANK(DM127,DM$13:DM$224)</f>
        <v>49</v>
      </c>
      <c r="DP127" s="67">
        <v>425</v>
      </c>
      <c r="DQ127" s="66">
        <f>(IF(DP127=-1,0,(IF(DP127&gt;DP$4,0,IF(DP127&lt;DP$3,1,((DP$4-DP127)/DP$5))))))*100</f>
        <v>75</v>
      </c>
      <c r="DR127" s="67">
        <v>37.9</v>
      </c>
      <c r="DS127" s="66">
        <f>(IF(DR127=-1,0,(IF(DR127&gt;DR$4,0,IF(DR127&lt;DR$3,1,((DR$4-DR127)/DR$5))))))*100</f>
        <v>57.480314960629919</v>
      </c>
      <c r="DT127" s="67">
        <v>13</v>
      </c>
      <c r="DU127" s="66">
        <f>DT127/18*100</f>
        <v>72.222222222222214</v>
      </c>
      <c r="DV127" s="78">
        <f>AVERAGE(DU127,DQ127,DS127)</f>
        <v>68.234179060950723</v>
      </c>
      <c r="DW127" s="78">
        <f>+DV127</f>
        <v>68.234179060950723</v>
      </c>
      <c r="DX127" s="115">
        <f>ROUND(DV127,1)</f>
        <v>68.2</v>
      </c>
      <c r="DY127" s="69">
        <f>RANK(DW127,DW$13:DW$224)</f>
        <v>35</v>
      </c>
      <c r="DZ127" s="67">
        <v>81.007589256480301</v>
      </c>
      <c r="EA127" s="68">
        <f>(IF(DZ127=-1,0,(IF(DZ127&lt;DZ$4,0,IF(DZ127&gt;DZ$3,1,((-DZ$4+DZ127)/DZ$5))))))*100</f>
        <v>87.198696723875457</v>
      </c>
      <c r="EB127" s="67">
        <v>7.5</v>
      </c>
      <c r="EC127" s="66">
        <f>(IF(EB127=-1,0,(IF(EB127&lt;EB$4,0,IF(EB127&gt;EB$3,1,((-EB$4+EB127)/EB$5))))))*100</f>
        <v>46.875</v>
      </c>
      <c r="ED127" s="68">
        <f>AVERAGE(EA127,EC127)</f>
        <v>67.036848361937729</v>
      </c>
      <c r="EE127" s="78">
        <f>+ED127</f>
        <v>67.036848361937729</v>
      </c>
      <c r="EF127" s="115">
        <f>ROUND(ED127,1)</f>
        <v>67</v>
      </c>
      <c r="EG127" s="69">
        <f>RANK(EE127,EE$13:EE$224)</f>
        <v>40</v>
      </c>
      <c r="EH127" s="81"/>
      <c r="EI127" s="81"/>
      <c r="EJ127" s="81"/>
      <c r="EK127" s="83">
        <f>RANK(EN127,EN$13:EN$224)</f>
        <v>12</v>
      </c>
      <c r="EL127" s="134">
        <f>ROUND(EM127,1)</f>
        <v>81.5</v>
      </c>
      <c r="EM127" s="158">
        <f>AVERAGE(Q127,AC127,BA127,BH127,BY127,CR127,DL127,DV127,ED127,AO127)</f>
        <v>81.473365537900008</v>
      </c>
      <c r="EN127" s="139">
        <f>AVERAGE(Q127,AC127,BA127,BH127,BY127,CR127,DL127,DV127,ED127,AO127)</f>
        <v>81.473365537900008</v>
      </c>
      <c r="EO127" s="84"/>
      <c r="EP127" s="85"/>
      <c r="EQ127" s="46"/>
    </row>
    <row r="128" spans="1:147" ht="14.45" customHeight="1" x14ac:dyDescent="0.25">
      <c r="A128" s="64" t="s">
        <v>127</v>
      </c>
      <c r="B128" s="156" t="str">
        <f>INDEX('Economy Names'!$A$2:$H$213,'Economy Names'!L117,'Economy Names'!$K$1)</f>
        <v>Maldives</v>
      </c>
      <c r="C128" s="65">
        <v>6</v>
      </c>
      <c r="D128" s="66">
        <f>(IF(C128=-1,0,(IF(C128&gt;C$4,0,IF(C128&lt;C$3,1,((C$4-C128)/C$5))))))*100</f>
        <v>70.588235294117652</v>
      </c>
      <c r="E128" s="65">
        <v>12</v>
      </c>
      <c r="F128" s="66">
        <f>(IF(E128=-1,0,(IF(E128&gt;E$4,0,IF(E128&lt;E$3,1,((E$4-E128)/E$5))))))*100</f>
        <v>88.442211055276388</v>
      </c>
      <c r="G128" s="67">
        <v>4.0905676317708899</v>
      </c>
      <c r="H128" s="66">
        <f>(IF(G128=-1,0,(IF(G128&gt;G$4,0,IF(G128&lt;G$3,1,((G$4-G128)/G$5))))))*100</f>
        <v>97.954716184114559</v>
      </c>
      <c r="I128" s="65">
        <v>6</v>
      </c>
      <c r="J128" s="66">
        <f>(IF(I128=-1,0,(IF(I128&gt;I$4,0,IF(I128&lt;I$3,1,((I$4-I128)/I$5))))))*100</f>
        <v>70.588235294117652</v>
      </c>
      <c r="K128" s="65">
        <v>12</v>
      </c>
      <c r="L128" s="66">
        <f>(IF(K128=-1,0,(IF(K128&gt;K$4,0,IF(K128&lt;K$3,1,((K$4-K128)/K$5))))))*100</f>
        <v>88.442211055276388</v>
      </c>
      <c r="M128" s="67">
        <v>4.0905676317708899</v>
      </c>
      <c r="N128" s="68">
        <f>(IF(M128=-1,0,(IF(M128&gt;M$4,0,IF(M128&lt;M$3,1,((M$4-M128)/M$5))))))*100</f>
        <v>97.954716184114559</v>
      </c>
      <c r="O128" s="67">
        <v>1.37915294395512</v>
      </c>
      <c r="P128" s="66">
        <f>(IF(O128=-1,0,(IF(O128&gt;O$4,0,IF(O128&lt;O$3,1,((O$4-O128)/O$5))))))*100</f>
        <v>99.655211764011213</v>
      </c>
      <c r="Q128" s="68">
        <f>25%*P128+12.5%*D128+12.5%*F128+12.5%*H128+12.5%*J128+12.5%*L128+12.5%*N128</f>
        <v>89.160093574379957</v>
      </c>
      <c r="R128" s="78">
        <f>+Q128</f>
        <v>89.160093574379957</v>
      </c>
      <c r="S128" s="115">
        <f>+ROUND(Q128,1)</f>
        <v>89.2</v>
      </c>
      <c r="T128" s="69">
        <f>RANK(R128,R$13:R$224)</f>
        <v>74</v>
      </c>
      <c r="U128" s="70">
        <v>10</v>
      </c>
      <c r="V128" s="66">
        <f>(IF(U128=-1,0,(IF(U128&gt;U$4,0,IF(U128&lt;U$3,1,((U$4-U128)/U$5))))))*100</f>
        <v>80</v>
      </c>
      <c r="W128" s="70">
        <v>140</v>
      </c>
      <c r="X128" s="66">
        <f>(IF(W128=-1,0,(IF(W128&gt;W$4,0,IF(W128&lt;W$3,1,((W$4-W128)/W$5))))))*100</f>
        <v>67.146974063400577</v>
      </c>
      <c r="Y128" s="71">
        <v>0.37458487412649999</v>
      </c>
      <c r="Z128" s="68">
        <f>(IF(Y128=-1,0,(IF(Y128&gt;Y$4,0,IF(Y128&lt;Y$3,1,((Y$4-Y128)/Y$5))))))*100</f>
        <v>98.127075629367482</v>
      </c>
      <c r="AA128" s="70">
        <v>7</v>
      </c>
      <c r="AB128" s="66">
        <f>IF(AA128="No Practice", 0, AA128/15*100)</f>
        <v>46.666666666666664</v>
      </c>
      <c r="AC128" s="68">
        <f>AVERAGE(V128,X128,Z128,AB128)</f>
        <v>72.98517908985869</v>
      </c>
      <c r="AD128" s="68">
        <f>+AC128</f>
        <v>72.98517908985869</v>
      </c>
      <c r="AE128" s="115">
        <f>+ROUND(AC128,1)</f>
        <v>73</v>
      </c>
      <c r="AF128" s="72">
        <f>RANK(AD128,AD$13:AD$224)</f>
        <v>63</v>
      </c>
      <c r="AG128" s="70">
        <v>6</v>
      </c>
      <c r="AH128" s="66">
        <f>(IF(AG128=-1,0,(IF(AG128&gt;AG$4,0,IF(AG128&lt;AG$3,1,((AG$4-AG128)/AG$5))))))*100</f>
        <v>50</v>
      </c>
      <c r="AI128" s="70">
        <v>75</v>
      </c>
      <c r="AJ128" s="66">
        <f>(IF(AI128=-1,0,(IF(AI128&gt;AI$4,0,IF(AI128&lt;AI$3,1,((AI$4-AI128)/AI$5))))))*100</f>
        <v>75.217391304347828</v>
      </c>
      <c r="AK128" s="71">
        <v>234.55943694316699</v>
      </c>
      <c r="AL128" s="66">
        <f>(IF(AK128=-1,0,(IF(AK128&gt;AK$4,0,IF(AK128&lt;AK$3,1,((AK$4-AK128)/AK$5))))))*100</f>
        <v>97.104204482183121</v>
      </c>
      <c r="AM128" s="70">
        <v>0</v>
      </c>
      <c r="AN128" s="66">
        <f>+IF(AM128="No Practice",0,AM128/8)*100</f>
        <v>0</v>
      </c>
      <c r="AO128" s="74">
        <f>AVERAGE(AH128,AJ128,AL128,AN128)</f>
        <v>55.580398946632741</v>
      </c>
      <c r="AP128" s="68">
        <f>+AO128</f>
        <v>55.580398946632741</v>
      </c>
      <c r="AQ128" s="115">
        <f>+ROUND(AO128,1)</f>
        <v>55.6</v>
      </c>
      <c r="AR128" s="69">
        <f>RANK(AP128,AP$13:AP$224)</f>
        <v>149</v>
      </c>
      <c r="AS128" s="75">
        <v>6</v>
      </c>
      <c r="AT128" s="66">
        <f>(IF(AS128=-1,0,(IF(AS128&gt;AS$4,0,IF(AS128&lt;AS$3,1,((AS$4-AS128)/AS$5))))))*100</f>
        <v>58.333333333333336</v>
      </c>
      <c r="AU128" s="75">
        <v>57</v>
      </c>
      <c r="AV128" s="66">
        <f>(IF(AU128=-1,0,(IF(AU128&gt;AU$4,0,IF(AU128&lt;AU$3,1,((AU$4-AU128)/AU$5))))))*100</f>
        <v>73.205741626794264</v>
      </c>
      <c r="AW128" s="75">
        <v>15.691300413157601</v>
      </c>
      <c r="AX128" s="68">
        <f>(IF(AW128=-1,0,(IF(AW128&gt;AW$4,0,IF(AW128&lt;AW$3,1,((AW$4-AW128)/AW$5))))))*100</f>
        <v>0</v>
      </c>
      <c r="AY128" s="75">
        <v>8.5</v>
      </c>
      <c r="AZ128" s="66">
        <f>+IF(AY128="No Practice",0,AY128/30)*100</f>
        <v>28.333333333333332</v>
      </c>
      <c r="BA128" s="76">
        <f>AVERAGE(AT128,AV128,AX128,AZ128)</f>
        <v>39.968102073365237</v>
      </c>
      <c r="BB128" s="68">
        <f>+BA128</f>
        <v>39.968102073365237</v>
      </c>
      <c r="BC128" s="115">
        <f>+ROUND(BA128,1)</f>
        <v>40</v>
      </c>
      <c r="BD128" s="69">
        <f>RANK(BB128,BB$13:BB$224)</f>
        <v>176</v>
      </c>
      <c r="BE128" s="73">
        <v>5</v>
      </c>
      <c r="BF128" s="73">
        <v>2</v>
      </c>
      <c r="BG128" s="77">
        <f>+SUM(BE128,BF128)</f>
        <v>7</v>
      </c>
      <c r="BH128" s="76">
        <f>(IF(BG128=-1,0,(IF(BG128&lt;BG$4,0,IF(BG128&gt;BG$3,1,((-BG$4+BG128)/BG$5))))))*100</f>
        <v>35</v>
      </c>
      <c r="BI128" s="119">
        <f>+BH128</f>
        <v>35</v>
      </c>
      <c r="BJ128" s="115">
        <f>ROUND(BH128,1)</f>
        <v>35</v>
      </c>
      <c r="BK128" s="69">
        <f>RANK(BI128,BI$13:BI$224)</f>
        <v>144</v>
      </c>
      <c r="BL128" s="73">
        <v>0</v>
      </c>
      <c r="BM128" s="68">
        <f>(IF(BL128=-1,0,(IF(BL128&lt;BL$4,0,IF(BL128&gt;BL$3,1,((-BL$4+BL128)/BL$5))))))*100</f>
        <v>0</v>
      </c>
      <c r="BN128" s="73">
        <v>8</v>
      </c>
      <c r="BO128" s="68">
        <f>(IF(BN128=-1,0,(IF(BN128&lt;BN$4,0,IF(BN128&gt;BN$3,1,((-BN$4+BN128)/BN$5))))))*100</f>
        <v>80</v>
      </c>
      <c r="BP128" s="73">
        <v>8</v>
      </c>
      <c r="BQ128" s="68">
        <f>(IF(BP128=-1,0,(IF(BP128&lt;BP$4,0,IF(BP128&gt;BP$3,1,((-BP$4+BP128)/BP$5))))))*100</f>
        <v>80</v>
      </c>
      <c r="BR128" s="73">
        <v>0</v>
      </c>
      <c r="BS128" s="78">
        <f>(IF(BR128=-1,0,(IF(BR128&lt;BR$4,0,IF(BR128&gt;BR$3,1,((-BR$4+BR128)/BR$5))))))*100</f>
        <v>0</v>
      </c>
      <c r="BT128" s="73">
        <v>0</v>
      </c>
      <c r="BU128" s="68">
        <f>(IF(BT128=-1,0,(IF(BT128&lt;BT$4,0,IF(BT128&gt;BT$3,1,((-BT$4+BT128)/BT$5))))))*100</f>
        <v>0</v>
      </c>
      <c r="BV128" s="73">
        <v>0</v>
      </c>
      <c r="BW128" s="66">
        <f>(IF(BV128=-1,0,(IF(BV128&lt;BV$4,0,IF(BV128&gt;BV$3,1,((-BV$4+BV128)/BV$5))))))*100</f>
        <v>0</v>
      </c>
      <c r="BX128" s="77">
        <f>+SUM(BN128,BL128,BP128,BR128,BT128,BV128)</f>
        <v>16</v>
      </c>
      <c r="BY128" s="80">
        <f>(IF(BX128=-1,0,(IF(BX128&lt;BX$4,0,IF(BX128&gt;BX$3,1,((-BX$4+BX128)/BX$5))))))*100</f>
        <v>32</v>
      </c>
      <c r="BZ128" s="78">
        <f>+BY128</f>
        <v>32</v>
      </c>
      <c r="CA128" s="115">
        <f>+ROUND(BY128,1)</f>
        <v>32</v>
      </c>
      <c r="CB128" s="72">
        <f>RANK(BZ128,BZ$13:BZ$224)</f>
        <v>147</v>
      </c>
      <c r="CC128" s="73">
        <v>17</v>
      </c>
      <c r="CD128" s="68">
        <f>(IF(CC128=-1,0,(IF(CC128&gt;CC$4,0,IF(CC128&lt;CC$3,1,((CC$4-CC128)/CC$5))))))*100</f>
        <v>76.666666666666671</v>
      </c>
      <c r="CE128" s="73">
        <v>390.5</v>
      </c>
      <c r="CF128" s="66">
        <f>(IF(CE128=-1,0,(IF(CE128&gt;CE$4,0,IF(CE128&lt;CE$3,1,((CE$4-CE128)/CE$5))))))*100</f>
        <v>47.217928902627513</v>
      </c>
      <c r="CG128" s="73">
        <v>30.1804546077353</v>
      </c>
      <c r="CH128" s="66">
        <f>(IF(CG128=-1,0,(IF(CG128&gt;CG$4,0,IF(CG128&lt;CG$3,1,((CG$4-CG128)/CG$5)^$CH$3)))))*100</f>
        <v>94.321167769191973</v>
      </c>
      <c r="CI128" s="73" t="s">
        <v>1975</v>
      </c>
      <c r="CJ128" s="78">
        <f>IF(CI128="NO VAT","No VAT",(IF(CI128="NO REFUND",0,(IF(CI128&gt;CI$5,0,IF(CI128&lt;CI$3,1,((CI$5-CI128)/CI$5))))))*100)</f>
        <v>0</v>
      </c>
      <c r="CK128" s="73" t="s">
        <v>1975</v>
      </c>
      <c r="CL128" s="68">
        <f>IF(CK128="NO VAT","No VAT",(IF(CK128="NO REFUND",0,(IF(CK128&gt;CK$4,0,IF(CK128&lt;CK$3,1,((CK$4-CK128)/CK$5))))))*100)</f>
        <v>0</v>
      </c>
      <c r="CM128" s="73">
        <v>7</v>
      </c>
      <c r="CN128" s="68">
        <f>IF(CM128="NO CIT","No CIT",IF(CM128&gt;CM$4,0,IF(CM128&lt;CM$3,1,((CM$4-CM128)/CM$5)))*100)</f>
        <v>89.908256880733944</v>
      </c>
      <c r="CO128" s="73">
        <v>0</v>
      </c>
      <c r="CP128" s="66">
        <f>IF(CO128="NO CIT","No CIT",IF(CO128&gt;CO$4,0,IF(CO128&lt;CO$3,1,((CO$5-CO128)/CO$5)))*100)</f>
        <v>100</v>
      </c>
      <c r="CQ128" s="157">
        <f>IF(OR(ISNUMBER(CJ128),ISNUMBER(CL128),ISNUMBER(CN128),ISNUMBER(CP128)),AVERAGE(CJ128,CL128,CN128,CP128),"")</f>
        <v>47.477064220183486</v>
      </c>
      <c r="CR128" s="128">
        <f>AVERAGE(CD128,CF128,CH128,CQ128)</f>
        <v>66.420706889667414</v>
      </c>
      <c r="CS128" s="78">
        <f>+CR128</f>
        <v>66.420706889667414</v>
      </c>
      <c r="CT128" s="115">
        <f>ROUND(CR128,1)</f>
        <v>66.400000000000006</v>
      </c>
      <c r="CU128" s="69">
        <f>RANK(CS128,CS$13:CS$224)</f>
        <v>119</v>
      </c>
      <c r="CV128" s="73">
        <v>42</v>
      </c>
      <c r="CW128" s="68">
        <f>(IF(CV128=-1,0,(IF(CV128&gt;CV$4,0,IF(CV128&lt;CV$3,1,((CV$4-CV128)/CV$5))))))*100</f>
        <v>74.213836477987414</v>
      </c>
      <c r="CX128" s="73">
        <v>48</v>
      </c>
      <c r="CY128" s="68">
        <f>(IF(CX128=-1,0,(IF(CX128&gt;CX$4,0,IF(CX128&lt;CX$3,1,((CX$4-CX128)/CX$5))))))*100</f>
        <v>72.189349112426044</v>
      </c>
      <c r="CZ128" s="73">
        <v>595.75</v>
      </c>
      <c r="DA128" s="68">
        <f>(IF(CZ128=-1,0,(IF(CZ128&gt;CZ$4,0,IF(CZ128&lt;CZ$3,1,((CZ$4-CZ128)/CZ$5))))))*100</f>
        <v>43.797169811320757</v>
      </c>
      <c r="DB128" s="73">
        <v>300</v>
      </c>
      <c r="DC128" s="68">
        <f>(IF(DB128=-1,0,(IF(DB128&gt;DB$4,0,IF(DB128&lt;DB$3,1,((DB$4-DB128)/DB$5))))))*100</f>
        <v>25</v>
      </c>
      <c r="DD128" s="73">
        <v>100</v>
      </c>
      <c r="DE128" s="68">
        <f>(IF(DD128=-1,0,(IF(DD128&gt;DD$4,0,IF(DD128&lt;DD$3,1,((DD$4-DD128)/DD$5))))))*100</f>
        <v>64.516129032258064</v>
      </c>
      <c r="DF128" s="73">
        <v>61.3333333333333</v>
      </c>
      <c r="DG128" s="68">
        <f>(IF(DF128=-1,0,(IF(DF128&gt;DF$4,0,IF(DF128&lt;DF$3,1,((DF$4-DF128)/DF$5))))))*100</f>
        <v>74.755927475592756</v>
      </c>
      <c r="DH128" s="73">
        <v>980.5</v>
      </c>
      <c r="DI128" s="68">
        <f>(IF(DH128=-1,0,(IF(DH128&gt;DH$4,0,IF(DH128&lt;DH$3,1,((DH$4-DH128)/DH$5))))))*100</f>
        <v>18.291666666666668</v>
      </c>
      <c r="DJ128" s="73">
        <v>180.444444444444</v>
      </c>
      <c r="DK128" s="66">
        <f>(IF(DJ128=-1,0,(IF(DJ128&gt;DJ$4,0,IF(DJ128&lt;DJ$3,1,((DJ$4-DJ128)/DJ$5))))))*100</f>
        <v>74.222222222222285</v>
      </c>
      <c r="DL128" s="78">
        <f>AVERAGE(CW128,CY128,DA128,DC128,DE128,DG128,DI128,DK128)</f>
        <v>55.873287599809252</v>
      </c>
      <c r="DM128" s="78">
        <f>+DL128</f>
        <v>55.873287599809252</v>
      </c>
      <c r="DN128" s="115">
        <f>ROUND(DL128,1)</f>
        <v>55.9</v>
      </c>
      <c r="DO128" s="69">
        <f>RANK(DM128,DM$13:DM$224)</f>
        <v>157</v>
      </c>
      <c r="DP128" s="67">
        <v>760</v>
      </c>
      <c r="DQ128" s="66">
        <f>(IF(DP128=-1,0,(IF(DP128&gt;DP$4,0,IF(DP128&lt;DP$3,1,((DP$4-DP128)/DP$5))))))*100</f>
        <v>47.540983606557376</v>
      </c>
      <c r="DR128" s="67">
        <v>18.5</v>
      </c>
      <c r="DS128" s="66">
        <f>(IF(DR128=-1,0,(IF(DR128&gt;DR$4,0,IF(DR128&lt;DR$3,1,((DR$4-DR128)/DR$5))))))*100</f>
        <v>79.302587176602927</v>
      </c>
      <c r="DT128" s="67">
        <v>5.5</v>
      </c>
      <c r="DU128" s="66">
        <f>DT128/18*100</f>
        <v>30.555555555555557</v>
      </c>
      <c r="DV128" s="78">
        <f>AVERAGE(DU128,DQ128,DS128)</f>
        <v>52.466375446238622</v>
      </c>
      <c r="DW128" s="78">
        <f>+DV128</f>
        <v>52.466375446238622</v>
      </c>
      <c r="DX128" s="115">
        <f>ROUND(DV128,1)</f>
        <v>52.5</v>
      </c>
      <c r="DY128" s="69">
        <f>RANK(DW128,DW$13:DW$224)</f>
        <v>124</v>
      </c>
      <c r="DZ128" s="67">
        <v>50.242514567524601</v>
      </c>
      <c r="EA128" s="68">
        <f>(IF(DZ128=-1,0,(IF(DZ128&lt;DZ$4,0,IF(DZ128&gt;DZ$3,1,((-DZ$4+DZ128)/DZ$5))))))*100</f>
        <v>54.082362290123356</v>
      </c>
      <c r="EB128" s="67">
        <v>2</v>
      </c>
      <c r="EC128" s="66">
        <f>(IF(EB128=-1,0,(IF(EB128&lt;EB$4,0,IF(EB128&gt;EB$3,1,((-EB$4+EB128)/EB$5))))))*100</f>
        <v>12.5</v>
      </c>
      <c r="ED128" s="68">
        <f>AVERAGE(EA128,EC128)</f>
        <v>33.291181145061678</v>
      </c>
      <c r="EE128" s="78">
        <f>+ED128</f>
        <v>33.291181145061678</v>
      </c>
      <c r="EF128" s="115">
        <f>ROUND(ED128,1)</f>
        <v>33.299999999999997</v>
      </c>
      <c r="EG128" s="69">
        <f>RANK(EE128,EE$13:EE$224)</f>
        <v>141</v>
      </c>
      <c r="EH128" s="81"/>
      <c r="EI128" s="81"/>
      <c r="EJ128" s="81"/>
      <c r="EK128" s="83">
        <f>RANK(EN128,EN$13:EN$224)</f>
        <v>147</v>
      </c>
      <c r="EL128" s="134">
        <f>ROUND(EM128,1)</f>
        <v>53.3</v>
      </c>
      <c r="EM128" s="158">
        <f>AVERAGE(Q128,AC128,BA128,BH128,BY128,CR128,DL128,DV128,ED128,AO128)</f>
        <v>53.274532476501363</v>
      </c>
      <c r="EN128" s="139">
        <f>AVERAGE(Q128,AC128,BA128,BH128,BY128,CR128,DL128,DV128,ED128,AO128)</f>
        <v>53.274532476501363</v>
      </c>
      <c r="EO128" s="84"/>
      <c r="EP128" s="85"/>
      <c r="EQ128" s="46"/>
    </row>
    <row r="129" spans="1:149" ht="14.45" customHeight="1" x14ac:dyDescent="0.25">
      <c r="A129" s="64" t="s">
        <v>128</v>
      </c>
      <c r="B129" s="156" t="str">
        <f>INDEX('Economy Names'!$A$2:$H$213,'Economy Names'!L118,'Economy Names'!$K$1)</f>
        <v>Mali</v>
      </c>
      <c r="C129" s="65">
        <v>5</v>
      </c>
      <c r="D129" s="66">
        <f>(IF(C129=-1,0,(IF(C129&gt;C$4,0,IF(C129&lt;C$3,1,((C$4-C129)/C$5))))))*100</f>
        <v>76.470588235294116</v>
      </c>
      <c r="E129" s="65">
        <v>11</v>
      </c>
      <c r="F129" s="66">
        <f>(IF(E129=-1,0,(IF(E129&gt;E$4,0,IF(E129&lt;E$3,1,((E$4-E129)/E$5))))))*100</f>
        <v>89.447236180904525</v>
      </c>
      <c r="G129" s="67">
        <v>55.083551357927803</v>
      </c>
      <c r="H129" s="66">
        <f>(IF(G129=-1,0,(IF(G129&gt;G$4,0,IF(G129&lt;G$3,1,((G$4-G129)/G$5))))))*100</f>
        <v>72.458224321036099</v>
      </c>
      <c r="I129" s="65">
        <v>5</v>
      </c>
      <c r="J129" s="66">
        <f>(IF(I129=-1,0,(IF(I129&gt;I$4,0,IF(I129&lt;I$3,1,((I$4-I129)/I$5))))))*100</f>
        <v>76.470588235294116</v>
      </c>
      <c r="K129" s="65">
        <v>11</v>
      </c>
      <c r="L129" s="66">
        <f>(IF(K129=-1,0,(IF(K129&gt;K$4,0,IF(K129&lt;K$3,1,((K$4-K129)/K$5))))))*100</f>
        <v>89.447236180904525</v>
      </c>
      <c r="M129" s="67">
        <v>55.083551357927803</v>
      </c>
      <c r="N129" s="68">
        <f>(IF(M129=-1,0,(IF(M129&gt;M$4,0,IF(M129&lt;M$3,1,((M$4-M129)/M$5))))))*100</f>
        <v>72.458224321036099</v>
      </c>
      <c r="O129" s="67">
        <v>5.1818957062961299</v>
      </c>
      <c r="P129" s="66">
        <f>(IF(O129=-1,0,(IF(O129&gt;O$4,0,IF(O129&lt;O$3,1,((O$4-O129)/O$5))))))*100</f>
        <v>98.704526073425967</v>
      </c>
      <c r="Q129" s="68">
        <f>25%*P129+12.5%*D129+12.5%*F129+12.5%*H129+12.5%*J129+12.5%*L129+12.5%*N129</f>
        <v>84.270143702665166</v>
      </c>
      <c r="R129" s="78">
        <f>+Q129</f>
        <v>84.270143702665166</v>
      </c>
      <c r="S129" s="115">
        <f>+ROUND(Q129,1)</f>
        <v>84.3</v>
      </c>
      <c r="T129" s="69">
        <f>RANK(R129,R$13:R$224)</f>
        <v>124</v>
      </c>
      <c r="U129" s="70">
        <v>14</v>
      </c>
      <c r="V129" s="66">
        <f>(IF(U129=-1,0,(IF(U129&gt;U$4,0,IF(U129&lt;U$3,1,((U$4-U129)/U$5))))))*100</f>
        <v>64</v>
      </c>
      <c r="W129" s="70">
        <v>124</v>
      </c>
      <c r="X129" s="66">
        <f>(IF(W129=-1,0,(IF(W129&gt;W$4,0,IF(W129&lt;W$3,1,((W$4-W129)/W$5))))))*100</f>
        <v>71.75792507204612</v>
      </c>
      <c r="Y129" s="71">
        <v>9.3419215793106503</v>
      </c>
      <c r="Z129" s="68">
        <f>(IF(Y129=-1,0,(IF(Y129&gt;Y$4,0,IF(Y129&lt;Y$3,1,((Y$4-Y129)/Y$5))))))*100</f>
        <v>53.290392103446749</v>
      </c>
      <c r="AA129" s="71">
        <v>8.5</v>
      </c>
      <c r="AB129" s="66">
        <f>IF(AA129="No Practice", 0, AA129/15*100)</f>
        <v>56.666666666666664</v>
      </c>
      <c r="AC129" s="68">
        <f>AVERAGE(V129,X129,Z129,AB129)</f>
        <v>61.428745960539885</v>
      </c>
      <c r="AD129" s="68">
        <f>+AC129</f>
        <v>61.428745960539885</v>
      </c>
      <c r="AE129" s="115">
        <f>+ROUND(AC129,1)</f>
        <v>61.4</v>
      </c>
      <c r="AF129" s="72">
        <f>RANK(AD129,AD$13:AD$224)</f>
        <v>133</v>
      </c>
      <c r="AG129" s="70">
        <v>4</v>
      </c>
      <c r="AH129" s="66">
        <f>(IF(AG129=-1,0,(IF(AG129&gt;AG$4,0,IF(AG129&lt;AG$3,1,((AG$4-AG129)/AG$5))))))*100</f>
        <v>83.333333333333343</v>
      </c>
      <c r="AI129" s="70">
        <v>120</v>
      </c>
      <c r="AJ129" s="66">
        <f>(IF(AI129=-1,0,(IF(AI129&gt;AI$4,0,IF(AI129&lt;AI$3,1,((AI$4-AI129)/AI$5))))))*100</f>
        <v>55.652173913043477</v>
      </c>
      <c r="AK129" s="71">
        <v>2573.6048438078401</v>
      </c>
      <c r="AL129" s="66">
        <f>(IF(AK129=-1,0,(IF(AK129&gt;AK$4,0,IF(AK129&lt;AK$3,1,((AK$4-AK129)/AK$5))))))*100</f>
        <v>68.227100693730364</v>
      </c>
      <c r="AM129" s="70">
        <v>0</v>
      </c>
      <c r="AN129" s="66">
        <f>+IF(AM129="No Practice",0,AM129/8)*100</f>
        <v>0</v>
      </c>
      <c r="AO129" s="74">
        <f>AVERAGE(AH129,AJ129,AL129,AN129)</f>
        <v>51.803151985026794</v>
      </c>
      <c r="AP129" s="68">
        <f>+AO129</f>
        <v>51.803151985026794</v>
      </c>
      <c r="AQ129" s="115">
        <f>+ROUND(AO129,1)</f>
        <v>51.8</v>
      </c>
      <c r="AR129" s="69">
        <f>RANK(AP129,AP$13:AP$224)</f>
        <v>161</v>
      </c>
      <c r="AS129" s="75">
        <v>5</v>
      </c>
      <c r="AT129" s="66">
        <f>(IF(AS129=-1,0,(IF(AS129&gt;AS$4,0,IF(AS129&lt;AS$3,1,((AS$4-AS129)/AS$5))))))*100</f>
        <v>66.666666666666657</v>
      </c>
      <c r="AU129" s="75">
        <v>29</v>
      </c>
      <c r="AV129" s="66">
        <f>(IF(AU129=-1,0,(IF(AU129&gt;AU$4,0,IF(AU129&lt;AU$3,1,((AU$4-AU129)/AU$5))))))*100</f>
        <v>86.602870813397132</v>
      </c>
      <c r="AW129" s="75">
        <v>11.057868127743101</v>
      </c>
      <c r="AX129" s="68">
        <f>(IF(AW129=-1,0,(IF(AW129&gt;AW$4,0,IF(AW129&lt;AW$3,1,((AW$4-AW129)/AW$5))))))*100</f>
        <v>26.280879148379327</v>
      </c>
      <c r="AY129" s="75">
        <v>8</v>
      </c>
      <c r="AZ129" s="66">
        <f>+IF(AY129="No Practice",0,AY129/30)*100</f>
        <v>26.666666666666668</v>
      </c>
      <c r="BA129" s="76">
        <f>AVERAGE(AT129,AV129,AX129,AZ129)</f>
        <v>51.554270823777436</v>
      </c>
      <c r="BB129" s="68">
        <f>+BA129</f>
        <v>51.554270823777436</v>
      </c>
      <c r="BC129" s="115">
        <f>+ROUND(BA129,1)</f>
        <v>51.6</v>
      </c>
      <c r="BD129" s="69">
        <f>RANK(BB129,BB$13:BB$224)</f>
        <v>140</v>
      </c>
      <c r="BE129" s="73">
        <v>0</v>
      </c>
      <c r="BF129" s="73">
        <v>6</v>
      </c>
      <c r="BG129" s="77">
        <f>+SUM(BE129,BF129)</f>
        <v>6</v>
      </c>
      <c r="BH129" s="76">
        <f>(IF(BG129=-1,0,(IF(BG129&lt;BG$4,0,IF(BG129&gt;BG$3,1,((-BG$4+BG129)/BG$5))))))*100</f>
        <v>30</v>
      </c>
      <c r="BI129" s="119">
        <f>+BH129</f>
        <v>30</v>
      </c>
      <c r="BJ129" s="115">
        <f>ROUND(BH129,1)</f>
        <v>30</v>
      </c>
      <c r="BK129" s="69">
        <f>RANK(BI129,BI$13:BI$224)</f>
        <v>152</v>
      </c>
      <c r="BL129" s="73">
        <v>7</v>
      </c>
      <c r="BM129" s="68">
        <f>(IF(BL129=-1,0,(IF(BL129&lt;BL$4,0,IF(BL129&gt;BL$3,1,((-BL$4+BL129)/BL$5))))))*100</f>
        <v>70</v>
      </c>
      <c r="BN129" s="73">
        <v>1</v>
      </c>
      <c r="BO129" s="68">
        <f>(IF(BN129=-1,0,(IF(BN129&lt;BN$4,0,IF(BN129&gt;BN$3,1,((-BN$4+BN129)/BN$5))))))*100</f>
        <v>10</v>
      </c>
      <c r="BP129" s="73">
        <v>5</v>
      </c>
      <c r="BQ129" s="68">
        <f>(IF(BP129=-1,0,(IF(BP129&lt;BP$4,0,IF(BP129&gt;BP$3,1,((-BP$4+BP129)/BP$5))))))*100</f>
        <v>50</v>
      </c>
      <c r="BR129" s="73">
        <v>4</v>
      </c>
      <c r="BS129" s="78">
        <f>(IF(BR129=-1,0,(IF(BR129&lt;BR$4,0,IF(BR129&gt;BR$3,1,((-BR$4+BR129)/BR$5))))))*100</f>
        <v>66.666666666666657</v>
      </c>
      <c r="BT129" s="73">
        <v>2</v>
      </c>
      <c r="BU129" s="68">
        <f>(IF(BT129=-1,0,(IF(BT129&lt;BT$4,0,IF(BT129&gt;BT$3,1,((-BT$4+BT129)/BT$5))))))*100</f>
        <v>28.571428571428569</v>
      </c>
      <c r="BV129" s="73">
        <v>2</v>
      </c>
      <c r="BW129" s="66">
        <f>(IF(BV129=-1,0,(IF(BV129&lt;BV$4,0,IF(BV129&gt;BV$3,1,((-BV$4+BV129)/BV$5))))))*100</f>
        <v>28.571428571428569</v>
      </c>
      <c r="BX129" s="77">
        <f>+SUM(BN129,BL129,BP129,BR129,BT129,BV129)</f>
        <v>21</v>
      </c>
      <c r="BY129" s="80">
        <f>(IF(BX129=-1,0,(IF(BX129&lt;BX$4,0,IF(BX129&gt;BX$3,1,((-BX$4+BX129)/BX$5))))))*100</f>
        <v>42</v>
      </c>
      <c r="BZ129" s="78">
        <f>+BY129</f>
        <v>42</v>
      </c>
      <c r="CA129" s="115">
        <f>+ROUND(BY129,1)</f>
        <v>42</v>
      </c>
      <c r="CB129" s="72">
        <f>RANK(BZ129,BZ$13:BZ$224)</f>
        <v>120</v>
      </c>
      <c r="CC129" s="73">
        <v>35</v>
      </c>
      <c r="CD129" s="68">
        <f>(IF(CC129=-1,0,(IF(CC129&gt;CC$4,0,IF(CC129&lt;CC$3,1,((CC$4-CC129)/CC$5))))))*100</f>
        <v>46.666666666666664</v>
      </c>
      <c r="CE129" s="73">
        <v>276</v>
      </c>
      <c r="CF129" s="66">
        <f>(IF(CE129=-1,0,(IF(CE129&gt;CE$4,0,IF(CE129&lt;CE$3,1,((CE$4-CE129)/CE$5))))))*100</f>
        <v>64.914992272024733</v>
      </c>
      <c r="CG129" s="73">
        <v>54.459404065696198</v>
      </c>
      <c r="CH129" s="66">
        <f>(IF(CG129=-1,0,(IF(CG129&gt;CG$4,0,IF(CG129&lt;CG$3,1,((CG$4-CG129)/CG$5)^$CH$3)))))*100</f>
        <v>58.370384056942704</v>
      </c>
      <c r="CI129" s="73" t="s">
        <v>1975</v>
      </c>
      <c r="CJ129" s="78">
        <f>IF(CI129="NO VAT","No VAT",(IF(CI129="NO REFUND",0,(IF(CI129&gt;CI$5,0,IF(CI129&lt;CI$3,1,((CI$5-CI129)/CI$5))))))*100)</f>
        <v>0</v>
      </c>
      <c r="CK129" s="73" t="s">
        <v>1975</v>
      </c>
      <c r="CL129" s="68">
        <f>IF(CK129="NO VAT","No VAT",(IF(CK129="NO REFUND",0,(IF(CK129&gt;CK$4,0,IF(CK129&lt;CK$3,1,((CK$4-CK129)/CK$5))))))*100)</f>
        <v>0</v>
      </c>
      <c r="CM129" s="73">
        <v>7</v>
      </c>
      <c r="CN129" s="68">
        <f>IF(CM129="NO CIT","No CIT",IF(CM129&gt;CM$4,0,IF(CM129&lt;CM$3,1,((CM$4-CM129)/CM$5)))*100)</f>
        <v>89.908256880733944</v>
      </c>
      <c r="CO129" s="73">
        <v>27.8571428571429</v>
      </c>
      <c r="CP129" s="66">
        <f>IF(CO129="NO CIT","No CIT",IF(CO129&gt;CO$4,0,IF(CO129&lt;CO$3,1,((CO$5-CO129)/CO$5)))*100)</f>
        <v>12.946428571428436</v>
      </c>
      <c r="CQ129" s="157">
        <f>IF(OR(ISNUMBER(CJ129),ISNUMBER(CL129),ISNUMBER(CN129),ISNUMBER(CP129)),AVERAGE(CJ129,CL129,CN129,CP129),"")</f>
        <v>25.713671363040596</v>
      </c>
      <c r="CR129" s="128">
        <f>AVERAGE(CD129,CF129,CH129,CQ129)</f>
        <v>48.916428589668669</v>
      </c>
      <c r="CS129" s="78">
        <f>+CR129</f>
        <v>48.916428589668669</v>
      </c>
      <c r="CT129" s="115">
        <f>ROUND(CR129,1)</f>
        <v>48.9</v>
      </c>
      <c r="CU129" s="69">
        <f>RANK(CS129,CS$13:CS$224)</f>
        <v>173</v>
      </c>
      <c r="CV129" s="73">
        <v>48.2222222222222</v>
      </c>
      <c r="CW129" s="68">
        <f>(IF(CV129=-1,0,(IF(CV129&gt;CV$4,0,IF(CV129&lt;CV$3,1,((CV$4-CV129)/CV$5))))))*100</f>
        <v>70.300489168413719</v>
      </c>
      <c r="CX129" s="73">
        <v>48</v>
      </c>
      <c r="CY129" s="68">
        <f>(IF(CX129=-1,0,(IF(CX129&gt;CX$4,0,IF(CX129&lt;CX$3,1,((CX$4-CX129)/CX$5))))))*100</f>
        <v>72.189349112426044</v>
      </c>
      <c r="CZ129" s="73">
        <v>241.666666666667</v>
      </c>
      <c r="DA129" s="68">
        <f>(IF(CZ129=-1,0,(IF(CZ129&gt;CZ$4,0,IF(CZ129&lt;CZ$3,1,((CZ$4-CZ129)/CZ$5))))))*100</f>
        <v>77.201257861635185</v>
      </c>
      <c r="DB129" s="73">
        <v>33.3333333333333</v>
      </c>
      <c r="DC129" s="68">
        <f>(IF(DB129=-1,0,(IF(DB129&gt;DB$4,0,IF(DB129&lt;DB$3,1,((DB$4-DB129)/DB$5))))))*100</f>
        <v>91.666666666666671</v>
      </c>
      <c r="DD129" s="73">
        <v>98.3333333333333</v>
      </c>
      <c r="DE129" s="68">
        <f>(IF(DD129=-1,0,(IF(DD129&gt;DD$4,0,IF(DD129&lt;DD$3,1,((DD$4-DD129)/DD$5))))))*100</f>
        <v>65.113500597371569</v>
      </c>
      <c r="DF129" s="73">
        <v>77</v>
      </c>
      <c r="DG129" s="68">
        <f>(IF(DF129=-1,0,(IF(DF129&gt;DF$4,0,IF(DF129&lt;DF$3,1,((DF$4-DF129)/DF$5))))))*100</f>
        <v>68.20083682008368</v>
      </c>
      <c r="DH129" s="73">
        <v>545</v>
      </c>
      <c r="DI129" s="68">
        <f>(IF(DH129=-1,0,(IF(DH129&gt;DH$4,0,IF(DH129&lt;DH$3,1,((DH$4-DH129)/DH$5))))))*100</f>
        <v>54.583333333333329</v>
      </c>
      <c r="DJ129" s="73">
        <v>90</v>
      </c>
      <c r="DK129" s="66">
        <f>(IF(DJ129=-1,0,(IF(DJ129&gt;DJ$4,0,IF(DJ129&lt;DJ$3,1,((DJ$4-DJ129)/DJ$5))))))*100</f>
        <v>87.142857142857139</v>
      </c>
      <c r="DL129" s="78">
        <f>AVERAGE(CW129,CY129,DA129,DC129,DE129,DG129,DI129,DK129)</f>
        <v>73.299786337848417</v>
      </c>
      <c r="DM129" s="78">
        <f>+DL129</f>
        <v>73.299786337848417</v>
      </c>
      <c r="DN129" s="115">
        <f>ROUND(DL129,1)</f>
        <v>73.3</v>
      </c>
      <c r="DO129" s="69">
        <f>RANK(DM129,DM$13:DM$224)</f>
        <v>95</v>
      </c>
      <c r="DP129" s="67">
        <v>620</v>
      </c>
      <c r="DQ129" s="66">
        <f>(IF(DP129=-1,0,(IF(DP129&gt;DP$4,0,IF(DP129&lt;DP$3,1,((DP$4-DP129)/DP$5))))))*100</f>
        <v>59.016393442622949</v>
      </c>
      <c r="DR129" s="67">
        <v>52</v>
      </c>
      <c r="DS129" s="66">
        <f>(IF(DR129=-1,0,(IF(DR129&gt;DR$4,0,IF(DR129&lt;DR$3,1,((DR$4-DR129)/DR$5))))))*100</f>
        <v>41.61979752530933</v>
      </c>
      <c r="DT129" s="67">
        <v>5</v>
      </c>
      <c r="DU129" s="66">
        <f>DT129/18*100</f>
        <v>27.777777777777779</v>
      </c>
      <c r="DV129" s="78">
        <f>AVERAGE(DU129,DQ129,DS129)</f>
        <v>42.804656248570019</v>
      </c>
      <c r="DW129" s="78">
        <f>+DV129</f>
        <v>42.804656248570019</v>
      </c>
      <c r="DX129" s="115">
        <f>ROUND(DV129,1)</f>
        <v>42.8</v>
      </c>
      <c r="DY129" s="69">
        <f>RANK(DW129,DW$13:DW$224)</f>
        <v>159</v>
      </c>
      <c r="DZ129" s="67">
        <v>28.325248710075599</v>
      </c>
      <c r="EA129" s="68">
        <f>(IF(DZ129=-1,0,(IF(DZ129&lt;DZ$4,0,IF(DZ129&gt;DZ$3,1,((-DZ$4+DZ129)/DZ$5))))))*100</f>
        <v>30.490041668542084</v>
      </c>
      <c r="EB129" s="67">
        <v>9</v>
      </c>
      <c r="EC129" s="66">
        <f>(IF(EB129=-1,0,(IF(EB129&lt;EB$4,0,IF(EB129&gt;EB$3,1,((-EB$4+EB129)/EB$5))))))*100</f>
        <v>56.25</v>
      </c>
      <c r="ED129" s="68">
        <f>AVERAGE(EA129,EC129)</f>
        <v>43.370020834271045</v>
      </c>
      <c r="EE129" s="78">
        <f>+ED129</f>
        <v>43.370020834271045</v>
      </c>
      <c r="EF129" s="115">
        <f>ROUND(ED129,1)</f>
        <v>43.4</v>
      </c>
      <c r="EG129" s="69">
        <f>RANK(EE129,EE$13:EE$224)</f>
        <v>102</v>
      </c>
      <c r="EH129" s="81"/>
      <c r="EI129" s="81"/>
      <c r="EJ129" s="81"/>
      <c r="EK129" s="83">
        <f>RANK(EN129,EN$13:EN$224)</f>
        <v>148</v>
      </c>
      <c r="EL129" s="134">
        <f>ROUND(EM129,1)</f>
        <v>52.9</v>
      </c>
      <c r="EM129" s="158">
        <f>AVERAGE(Q129,AC129,BA129,BH129,BY129,CR129,DL129,DV129,ED129,AO129)</f>
        <v>52.944720448236751</v>
      </c>
      <c r="EN129" s="139">
        <f>AVERAGE(Q129,AC129,BA129,BH129,BY129,CR129,DL129,DV129,ED129,AO129)</f>
        <v>52.944720448236751</v>
      </c>
      <c r="EO129" s="84"/>
      <c r="EP129" s="85"/>
      <c r="EQ129" s="46"/>
    </row>
    <row r="130" spans="1:149" ht="14.45" customHeight="1" x14ac:dyDescent="0.25">
      <c r="A130" s="64" t="s">
        <v>1308</v>
      </c>
      <c r="B130" s="156" t="str">
        <f>INDEX('Economy Names'!$A$2:$H$213,'Economy Names'!L119,'Economy Names'!$K$1)</f>
        <v>Malta</v>
      </c>
      <c r="C130" s="65">
        <v>5</v>
      </c>
      <c r="D130" s="66">
        <f>(IF(C130=-1,0,(IF(C130&gt;C$4,0,IF(C130&lt;C$3,1,((C$4-C130)/C$5))))))*100</f>
        <v>76.470588235294116</v>
      </c>
      <c r="E130" s="65">
        <v>20.5</v>
      </c>
      <c r="F130" s="66">
        <f>(IF(E130=-1,0,(IF(E130&gt;E$4,0,IF(E130&lt;E$3,1,((E$4-E130)/E$5))))))*100</f>
        <v>79.899497487437188</v>
      </c>
      <c r="G130" s="67">
        <v>6.6942997860436</v>
      </c>
      <c r="H130" s="66">
        <f>(IF(G130=-1,0,(IF(G130&gt;G$4,0,IF(G130&lt;G$3,1,((G$4-G130)/G$5))))))*100</f>
        <v>96.652850106978207</v>
      </c>
      <c r="I130" s="65">
        <v>5</v>
      </c>
      <c r="J130" s="66">
        <f>(IF(I130=-1,0,(IF(I130&gt;I$4,0,IF(I130&lt;I$3,1,((I$4-I130)/I$5))))))*100</f>
        <v>76.470588235294116</v>
      </c>
      <c r="K130" s="65">
        <v>20.5</v>
      </c>
      <c r="L130" s="66">
        <f>(IF(K130=-1,0,(IF(K130&gt;K$4,0,IF(K130&lt;K$3,1,((K$4-K130)/K$5))))))*100</f>
        <v>79.899497487437188</v>
      </c>
      <c r="M130" s="67">
        <v>6.6942997860436</v>
      </c>
      <c r="N130" s="68">
        <f>(IF(M130=-1,0,(IF(M130&gt;M$4,0,IF(M130&lt;M$3,1,((M$4-M130)/M$5))))))*100</f>
        <v>96.652850106978207</v>
      </c>
      <c r="O130" s="67">
        <v>0.99985375009497002</v>
      </c>
      <c r="P130" s="66">
        <f>(IF(O130=-1,0,(IF(O130&gt;O$4,0,IF(O130&lt;O$3,1,((O$4-O130)/O$5))))))*100</f>
        <v>99.750036562476254</v>
      </c>
      <c r="Q130" s="68">
        <f>25%*P130+12.5%*D130+12.5%*F130+12.5%*H130+12.5%*J130+12.5%*L130+12.5%*N130</f>
        <v>88.193243098046452</v>
      </c>
      <c r="R130" s="78">
        <f>+Q130</f>
        <v>88.193243098046452</v>
      </c>
      <c r="S130" s="115">
        <f>+ROUND(Q130,1)</f>
        <v>88.2</v>
      </c>
      <c r="T130" s="69">
        <f>RANK(R130,R$13:R$224)</f>
        <v>86</v>
      </c>
      <c r="U130" s="70">
        <v>16</v>
      </c>
      <c r="V130" s="66">
        <f>(IF(U130=-1,0,(IF(U130&gt;U$4,0,IF(U130&lt;U$3,1,((U$4-U130)/U$5))))))*100</f>
        <v>56.000000000000007</v>
      </c>
      <c r="W130" s="70">
        <v>179</v>
      </c>
      <c r="X130" s="66">
        <f>(IF(W130=-1,0,(IF(W130&gt;W$4,0,IF(W130&lt;W$3,1,((W$4-W130)/W$5))))))*100</f>
        <v>55.907780979827095</v>
      </c>
      <c r="Y130" s="71">
        <v>2.2545200138410002</v>
      </c>
      <c r="Z130" s="68">
        <f>(IF(Y130=-1,0,(IF(Y130&gt;Y$4,0,IF(Y130&lt;Y$3,1,((Y$4-Y130)/Y$5))))))*100</f>
        <v>88.727399930795002</v>
      </c>
      <c r="AA130" s="70">
        <v>14</v>
      </c>
      <c r="AB130" s="66">
        <f>IF(AA130="No Practice", 0, AA130/15*100)</f>
        <v>93.333333333333329</v>
      </c>
      <c r="AC130" s="68">
        <f>AVERAGE(V130,X130,Z130,AB130)</f>
        <v>73.49212856098886</v>
      </c>
      <c r="AD130" s="68">
        <f>+AC130</f>
        <v>73.49212856098886</v>
      </c>
      <c r="AE130" s="115">
        <f>+ROUND(AC130,1)</f>
        <v>73.5</v>
      </c>
      <c r="AF130" s="72">
        <f>RANK(AD130,AD$13:AD$224)</f>
        <v>57</v>
      </c>
      <c r="AG130" s="70">
        <v>4</v>
      </c>
      <c r="AH130" s="66">
        <f>(IF(AG130=-1,0,(IF(AG130&gt;AG$4,0,IF(AG130&lt;AG$3,1,((AG$4-AG130)/AG$5))))))*100</f>
        <v>83.333333333333343</v>
      </c>
      <c r="AI130" s="70">
        <v>105</v>
      </c>
      <c r="AJ130" s="66">
        <f>(IF(AI130=-1,0,(IF(AI130&gt;AI$4,0,IF(AI130&lt;AI$3,1,((AI$4-AI130)/AI$5))))))*100</f>
        <v>62.173913043478258</v>
      </c>
      <c r="AK130" s="71">
        <v>273.82260855605301</v>
      </c>
      <c r="AL130" s="66">
        <f>(IF(AK130=-1,0,(IF(AK130&gt;AK$4,0,IF(AK130&lt;AK$3,1,((AK$4-AK130)/AK$5))))))*100</f>
        <v>96.619473968443799</v>
      </c>
      <c r="AM130" s="70">
        <v>6</v>
      </c>
      <c r="AN130" s="66">
        <f>+IF(AM130="No Practice",0,AM130/8)*100</f>
        <v>75</v>
      </c>
      <c r="AO130" s="74">
        <f>AVERAGE(AH130,AJ130,AL130,AN130)</f>
        <v>79.281680086313855</v>
      </c>
      <c r="AP130" s="68">
        <f>+AO130</f>
        <v>79.281680086313855</v>
      </c>
      <c r="AQ130" s="115">
        <f>+ROUND(AO130,1)</f>
        <v>79.3</v>
      </c>
      <c r="AR130" s="69">
        <f>RANK(AP130,AP$13:AP$224)</f>
        <v>73</v>
      </c>
      <c r="AS130" s="75">
        <v>7</v>
      </c>
      <c r="AT130" s="66">
        <f>(IF(AS130=-1,0,(IF(AS130&gt;AS$4,0,IF(AS130&lt;AS$3,1,((AS$4-AS130)/AS$5))))))*100</f>
        <v>50</v>
      </c>
      <c r="AU130" s="75">
        <v>17</v>
      </c>
      <c r="AV130" s="66">
        <f>(IF(AU130=-1,0,(IF(AU130&gt;AU$4,0,IF(AU130&lt;AU$3,1,((AU$4-AU130)/AU$5))))))*100</f>
        <v>92.344497607655512</v>
      </c>
      <c r="AW130" s="75">
        <v>13.5281657866326</v>
      </c>
      <c r="AX130" s="68">
        <f>(IF(AW130=-1,0,(IF(AW130&gt;AW$4,0,IF(AW130&lt;AW$3,1,((AW$4-AW130)/AW$5))))))*100</f>
        <v>9.8122280891159974</v>
      </c>
      <c r="AY130" s="75">
        <v>12.5</v>
      </c>
      <c r="AZ130" s="66">
        <f>+IF(AY130="No Practice",0,AY130/30)*100</f>
        <v>41.666666666666671</v>
      </c>
      <c r="BA130" s="76">
        <f>AVERAGE(AT130,AV130,AX130,AZ130)</f>
        <v>48.455848090859547</v>
      </c>
      <c r="BB130" s="68">
        <f>+BA130</f>
        <v>48.455848090859547</v>
      </c>
      <c r="BC130" s="115">
        <f>+ROUND(BA130,1)</f>
        <v>48.5</v>
      </c>
      <c r="BD130" s="69">
        <f>RANK(BB130,BB$13:BB$224)</f>
        <v>152</v>
      </c>
      <c r="BE130" s="73">
        <v>5</v>
      </c>
      <c r="BF130" s="73">
        <v>2</v>
      </c>
      <c r="BG130" s="77">
        <f>+SUM(BE130,BF130)</f>
        <v>7</v>
      </c>
      <c r="BH130" s="76">
        <f>(IF(BG130=-1,0,(IF(BG130&lt;BG$4,0,IF(BG130&gt;BG$3,1,((-BG$4+BG130)/BG$5))))))*100</f>
        <v>35</v>
      </c>
      <c r="BI130" s="119">
        <f>+BH130</f>
        <v>35</v>
      </c>
      <c r="BJ130" s="115">
        <f>ROUND(BH130,1)</f>
        <v>35</v>
      </c>
      <c r="BK130" s="69">
        <f>RANK(BI130,BI$13:BI$224)</f>
        <v>144</v>
      </c>
      <c r="BL130" s="73">
        <v>3</v>
      </c>
      <c r="BM130" s="68">
        <f>(IF(BL130=-1,0,(IF(BL130&lt;BL$4,0,IF(BL130&gt;BL$3,1,((-BL$4+BL130)/BL$5))))))*100</f>
        <v>30</v>
      </c>
      <c r="BN130" s="73">
        <v>6</v>
      </c>
      <c r="BO130" s="68">
        <f>(IF(BN130=-1,0,(IF(BN130&lt;BN$4,0,IF(BN130&gt;BN$3,1,((-BN$4+BN130)/BN$5))))))*100</f>
        <v>60</v>
      </c>
      <c r="BP130" s="73">
        <v>8</v>
      </c>
      <c r="BQ130" s="68">
        <f>(IF(BP130=-1,0,(IF(BP130&lt;BP$4,0,IF(BP130&gt;BP$3,1,((-BP$4+BP130)/BP$5))))))*100</f>
        <v>80</v>
      </c>
      <c r="BR130" s="73">
        <v>6</v>
      </c>
      <c r="BS130" s="78">
        <f>(IF(BR130=-1,0,(IF(BR130&lt;BR$4,0,IF(BR130&gt;BR$3,1,((-BR$4+BR130)/BR$5))))))*100</f>
        <v>100</v>
      </c>
      <c r="BT130" s="73">
        <v>4</v>
      </c>
      <c r="BU130" s="68">
        <f>(IF(BT130=-1,0,(IF(BT130&lt;BT$4,0,IF(BT130&gt;BT$3,1,((-BT$4+BT130)/BT$5))))))*100</f>
        <v>57.142857142857139</v>
      </c>
      <c r="BV130" s="73">
        <v>6</v>
      </c>
      <c r="BW130" s="66">
        <f>(IF(BV130=-1,0,(IF(BV130&lt;BV$4,0,IF(BV130&gt;BV$3,1,((-BV$4+BV130)/BV$5))))))*100</f>
        <v>85.714285714285708</v>
      </c>
      <c r="BX130" s="77">
        <f>+SUM(BN130,BL130,BP130,BR130,BT130,BV130)</f>
        <v>33</v>
      </c>
      <c r="BY130" s="80">
        <f>(IF(BX130=-1,0,(IF(BX130&lt;BX$4,0,IF(BX130&gt;BX$3,1,((-BX$4+BX130)/BX$5))))))*100</f>
        <v>66</v>
      </c>
      <c r="BZ130" s="78">
        <f>+BY130</f>
        <v>66</v>
      </c>
      <c r="CA130" s="115">
        <f>+ROUND(BY130,1)</f>
        <v>66</v>
      </c>
      <c r="CB130" s="72">
        <f>RANK(BZ130,BZ$13:BZ$224)</f>
        <v>51</v>
      </c>
      <c r="CC130" s="73">
        <v>8</v>
      </c>
      <c r="CD130" s="68">
        <f>(IF(CC130=-1,0,(IF(CC130&gt;CC$4,0,IF(CC130&lt;CC$3,1,((CC$4-CC130)/CC$5))))))*100</f>
        <v>91.666666666666657</v>
      </c>
      <c r="CE130" s="73">
        <v>139</v>
      </c>
      <c r="CF130" s="66">
        <f>(IF(CE130=-1,0,(IF(CE130&gt;CE$4,0,IF(CE130&lt;CE$3,1,((CE$4-CE130)/CE$5))))))*100</f>
        <v>86.089644513137557</v>
      </c>
      <c r="CG130" s="73">
        <v>43.990615607186001</v>
      </c>
      <c r="CH130" s="66">
        <f>(IF(CG130=-1,0,(IF(CG130&gt;CG$4,0,IF(CG130&lt;CG$3,1,((CG$4-CG130)/CG$5)^$CH$3)))))*100</f>
        <v>74.402348519197787</v>
      </c>
      <c r="CI130" s="73">
        <v>0</v>
      </c>
      <c r="CJ130" s="78">
        <f>IF(CI130="NO VAT","No VAT",(IF(CI130="NO REFUND",0,(IF(CI130&gt;CI$5,0,IF(CI130&lt;CI$3,1,((CI$5-CI130)/CI$5))))))*100)</f>
        <v>100</v>
      </c>
      <c r="CK130" s="73">
        <v>27.928571428571399</v>
      </c>
      <c r="CL130" s="68">
        <f>IF(CK130="NO VAT","No VAT",(IF(CK130="NO REFUND",0,(IF(CK130&gt;CK$4,0,IF(CK130&lt;CK$3,1,((CK$4-CK130)/CK$5))))))*100)</f>
        <v>52.261445118588036</v>
      </c>
      <c r="CM130" s="73">
        <v>24.5</v>
      </c>
      <c r="CN130" s="68">
        <f>IF(CM130="NO CIT","No CIT",IF(CM130&gt;CM$4,0,IF(CM130&lt;CM$3,1,((CM$4-CM130)/CM$5)))*100)</f>
        <v>57.798165137614674</v>
      </c>
      <c r="CO130" s="73">
        <v>46.285714285714299</v>
      </c>
      <c r="CP130" s="66">
        <f>IF(CO130="NO CIT","No CIT",IF(CO130&gt;CO$4,0,IF(CO130&lt;CO$3,1,((CO$5-CO130)/CO$5)))*100)</f>
        <v>0</v>
      </c>
      <c r="CQ130" s="157">
        <f>IF(OR(ISNUMBER(CJ130),ISNUMBER(CL130),ISNUMBER(CN130),ISNUMBER(CP130)),AVERAGE(CJ130,CL130,CN130,CP130),"")</f>
        <v>52.514902564050672</v>
      </c>
      <c r="CR130" s="128">
        <f>AVERAGE(CD130,CF130,CH130,CQ130)</f>
        <v>76.168390565763161</v>
      </c>
      <c r="CS130" s="78">
        <f>+CR130</f>
        <v>76.168390565763161</v>
      </c>
      <c r="CT130" s="115">
        <f>ROUND(CR130,1)</f>
        <v>76.2</v>
      </c>
      <c r="CU130" s="69">
        <f>RANK(CS130,CS$13:CS$224)</f>
        <v>78</v>
      </c>
      <c r="CV130" s="73">
        <v>24</v>
      </c>
      <c r="CW130" s="68">
        <f>(IF(CV130=-1,0,(IF(CV130&gt;CV$4,0,IF(CV130&lt;CV$3,1,((CV$4-CV130)/CV$5))))))*100</f>
        <v>85.534591194968556</v>
      </c>
      <c r="CX130" s="73">
        <v>24</v>
      </c>
      <c r="CY130" s="68">
        <f>(IF(CX130=-1,0,(IF(CX130&gt;CX$4,0,IF(CX130&lt;CX$3,1,((CX$4-CX130)/CX$5))))))*100</f>
        <v>86.390532544378701</v>
      </c>
      <c r="CZ130" s="73">
        <v>370</v>
      </c>
      <c r="DA130" s="68">
        <f>(IF(CZ130=-1,0,(IF(CZ130&gt;CZ$4,0,IF(CZ130&lt;CZ$3,1,((CZ$4-CZ130)/CZ$5))))))*100</f>
        <v>65.094339622641513</v>
      </c>
      <c r="DB130" s="73">
        <v>25</v>
      </c>
      <c r="DC130" s="68">
        <f>(IF(DB130=-1,0,(IF(DB130&gt;DB$4,0,IF(DB130&lt;DB$3,1,((DB$4-DB130)/DB$5))))))*100</f>
        <v>93.75</v>
      </c>
      <c r="DD130" s="73">
        <v>1.55555555555556</v>
      </c>
      <c r="DE130" s="68">
        <f>(IF(DD130=-1,0,(IF(DD130&gt;DD$4,0,IF(DD130&lt;DD$3,1,((DD$4-DD130)/DD$5))))))*100</f>
        <v>99.800876144962174</v>
      </c>
      <c r="DF130" s="73">
        <v>0.5</v>
      </c>
      <c r="DG130" s="68">
        <f>(IF(DF130=-1,0,(IF(DF130&gt;DF$4,0,IF(DF130&lt;DF$3,1,((DF$4-DF130)/DF$5))))))*100</f>
        <v>100</v>
      </c>
      <c r="DH130" s="73">
        <v>230</v>
      </c>
      <c r="DI130" s="68">
        <f>(IF(DH130=-1,0,(IF(DH130&gt;DH$4,0,IF(DH130&lt;DH$3,1,((DH$4-DH130)/DH$5))))))*100</f>
        <v>80.833333333333329</v>
      </c>
      <c r="DJ130" s="73">
        <v>0</v>
      </c>
      <c r="DK130" s="66">
        <f>(IF(DJ130=-1,0,(IF(DJ130&gt;DJ$4,0,IF(DJ130&lt;DJ$3,1,((DJ$4-DJ130)/DJ$5))))))*100</f>
        <v>100</v>
      </c>
      <c r="DL130" s="78">
        <f>AVERAGE(CW130,CY130,DA130,DC130,DE130,DG130,DI130,DK130)</f>
        <v>88.925459105035529</v>
      </c>
      <c r="DM130" s="78">
        <f>+DL130</f>
        <v>88.925459105035529</v>
      </c>
      <c r="DN130" s="115">
        <f>ROUND(DL130,1)</f>
        <v>88.9</v>
      </c>
      <c r="DO130" s="69">
        <f>RANK(DM130,DM$13:DM$224)</f>
        <v>48</v>
      </c>
      <c r="DP130" s="67">
        <v>505</v>
      </c>
      <c r="DQ130" s="66">
        <f>(IF(DP130=-1,0,(IF(DP130&gt;DP$4,0,IF(DP130&lt;DP$3,1,((DP$4-DP130)/DP$5))))))*100</f>
        <v>68.442622950819683</v>
      </c>
      <c r="DR130" s="67">
        <v>21.5</v>
      </c>
      <c r="DS130" s="66">
        <f>(IF(DR130=-1,0,(IF(DR130&gt;DR$4,0,IF(DR130&lt;DR$3,1,((DR$4-DR130)/DR$5))))))*100</f>
        <v>75.928008998875143</v>
      </c>
      <c r="DT130" s="67">
        <v>10.5</v>
      </c>
      <c r="DU130" s="66">
        <f>DT130/18*100</f>
        <v>58.333333333333336</v>
      </c>
      <c r="DV130" s="78">
        <f>AVERAGE(DU130,DQ130,DS130)</f>
        <v>67.567988427676042</v>
      </c>
      <c r="DW130" s="78">
        <f>+DV130</f>
        <v>67.567988427676042</v>
      </c>
      <c r="DX130" s="115">
        <f>ROUND(DV130,1)</f>
        <v>67.599999999999994</v>
      </c>
      <c r="DY130" s="69">
        <f>RANK(DW130,DW$13:DW$224)</f>
        <v>41</v>
      </c>
      <c r="DZ130" s="67">
        <v>39.244333750360497</v>
      </c>
      <c r="EA130" s="68">
        <f>(IF(DZ130=-1,0,(IF(DZ130&lt;DZ$4,0,IF(DZ130&gt;DZ$3,1,((-DZ$4+DZ130)/DZ$5))))))*100</f>
        <v>42.243631593498918</v>
      </c>
      <c r="EB130" s="67">
        <v>5.5</v>
      </c>
      <c r="EC130" s="66">
        <f>(IF(EB130=-1,0,(IF(EB130&lt;EB$4,0,IF(EB130&gt;EB$3,1,((-EB$4+EB130)/EB$5))))))*100</f>
        <v>34.375</v>
      </c>
      <c r="ED130" s="68">
        <f>AVERAGE(EA130,EC130)</f>
        <v>38.309315796749459</v>
      </c>
      <c r="EE130" s="78">
        <f>+ED130</f>
        <v>38.309315796749459</v>
      </c>
      <c r="EF130" s="115">
        <f>ROUND(ED130,1)</f>
        <v>38.299999999999997</v>
      </c>
      <c r="EG130" s="69">
        <f>RANK(EE130,EE$13:EE$224)</f>
        <v>121</v>
      </c>
      <c r="EH130" s="81"/>
      <c r="EI130" s="81"/>
      <c r="EJ130" s="81"/>
      <c r="EK130" s="83">
        <f>RANK(EN130,EN$13:EN$224)</f>
        <v>88</v>
      </c>
      <c r="EL130" s="134">
        <f>ROUND(EM130,1)</f>
        <v>66.099999999999994</v>
      </c>
      <c r="EM130" s="158">
        <f>AVERAGE(Q130,AC130,BA130,BH130,BY130,CR130,DL130,DV130,ED130,AO130)</f>
        <v>66.13940537314329</v>
      </c>
      <c r="EN130" s="139">
        <f>AVERAGE(Q130,AC130,BA130,BH130,BY130,CR130,DL130,DV130,ED130,AO130)</f>
        <v>66.13940537314329</v>
      </c>
      <c r="EO130" s="84"/>
      <c r="EP130" s="85"/>
      <c r="EQ130" s="46"/>
    </row>
    <row r="131" spans="1:149" ht="14.45" customHeight="1" x14ac:dyDescent="0.25">
      <c r="A131" s="64" t="s">
        <v>129</v>
      </c>
      <c r="B131" s="156" t="str">
        <f>INDEX('Economy Names'!$A$2:$H$213,'Economy Names'!L120,'Economy Names'!$K$1)</f>
        <v>Marshall Islands</v>
      </c>
      <c r="C131" s="65">
        <v>5</v>
      </c>
      <c r="D131" s="66">
        <f>(IF(C131=-1,0,(IF(C131&gt;C$4,0,IF(C131&lt;C$3,1,((C$4-C131)/C$5))))))*100</f>
        <v>76.470588235294116</v>
      </c>
      <c r="E131" s="65">
        <v>17</v>
      </c>
      <c r="F131" s="66">
        <f>(IF(E131=-1,0,(IF(E131&gt;E$4,0,IF(E131&lt;E$3,1,((E$4-E131)/E$5))))))*100</f>
        <v>83.417085427135675</v>
      </c>
      <c r="G131" s="67">
        <v>12.8842473094714</v>
      </c>
      <c r="H131" s="66">
        <f>(IF(G131=-1,0,(IF(G131&gt;G$4,0,IF(G131&lt;G$3,1,((G$4-G131)/G$5))))))*100</f>
        <v>93.557876345264305</v>
      </c>
      <c r="I131" s="65">
        <v>5</v>
      </c>
      <c r="J131" s="66">
        <f>(IF(I131=-1,0,(IF(I131&gt;I$4,0,IF(I131&lt;I$3,1,((I$4-I131)/I$5))))))*100</f>
        <v>76.470588235294116</v>
      </c>
      <c r="K131" s="65">
        <v>17</v>
      </c>
      <c r="L131" s="66">
        <f>(IF(K131=-1,0,(IF(K131&gt;K$4,0,IF(K131&lt;K$3,1,((K$4-K131)/K$5))))))*100</f>
        <v>83.417085427135675</v>
      </c>
      <c r="M131" s="67">
        <v>12.8842473094714</v>
      </c>
      <c r="N131" s="68">
        <f>(IF(M131=-1,0,(IF(M131&gt;M$4,0,IF(M131&lt;M$3,1,((M$4-M131)/M$5))))))*100</f>
        <v>93.557876345264305</v>
      </c>
      <c r="O131" s="67">
        <v>0</v>
      </c>
      <c r="P131" s="66">
        <f>(IF(O131=-1,0,(IF(O131&gt;O$4,0,IF(O131&lt;O$3,1,((O$4-O131)/O$5))))))*100</f>
        <v>100</v>
      </c>
      <c r="Q131" s="68">
        <f>25%*P131+12.5%*D131+12.5%*F131+12.5%*H131+12.5%*J131+12.5%*L131+12.5%*N131</f>
        <v>88.361387501923531</v>
      </c>
      <c r="R131" s="78">
        <f>+Q131</f>
        <v>88.361387501923531</v>
      </c>
      <c r="S131" s="115">
        <f>+ROUND(Q131,1)</f>
        <v>88.4</v>
      </c>
      <c r="T131" s="69">
        <f>RANK(R131,R$13:R$224)</f>
        <v>83</v>
      </c>
      <c r="U131" s="70">
        <v>7</v>
      </c>
      <c r="V131" s="66">
        <f>(IF(U131=-1,0,(IF(U131&gt;U$4,0,IF(U131&lt;U$3,1,((U$4-U131)/U$5))))))*100</f>
        <v>92</v>
      </c>
      <c r="W131" s="70">
        <v>38</v>
      </c>
      <c r="X131" s="66">
        <f>(IF(W131=-1,0,(IF(W131&gt;W$4,0,IF(W131&lt;W$3,1,((W$4-W131)/W$5))))))*100</f>
        <v>96.541786743515843</v>
      </c>
      <c r="Y131" s="71">
        <v>2.1692003257093702</v>
      </c>
      <c r="Z131" s="68">
        <f>(IF(Y131=-1,0,(IF(Y131&gt;Y$4,0,IF(Y131&lt;Y$3,1,((Y$4-Y131)/Y$5))))))*100</f>
        <v>89.153998371453156</v>
      </c>
      <c r="AA131" s="70">
        <v>1</v>
      </c>
      <c r="AB131" s="66">
        <f>IF(AA131="No Practice", 0, AA131/15*100)</f>
        <v>6.666666666666667</v>
      </c>
      <c r="AC131" s="68">
        <f>AVERAGE(V131,X131,Z131,AB131)</f>
        <v>71.090612945408921</v>
      </c>
      <c r="AD131" s="68">
        <f>+AC131</f>
        <v>71.090612945408921</v>
      </c>
      <c r="AE131" s="115">
        <f>+ROUND(AC131,1)</f>
        <v>71.099999999999994</v>
      </c>
      <c r="AF131" s="72">
        <f>RANK(AD131,AD$13:AD$224)</f>
        <v>76</v>
      </c>
      <c r="AG131" s="70">
        <v>5</v>
      </c>
      <c r="AH131" s="66">
        <f>(IF(AG131=-1,0,(IF(AG131&gt;AG$4,0,IF(AG131&lt;AG$3,1,((AG$4-AG131)/AG$5))))))*100</f>
        <v>66.666666666666657</v>
      </c>
      <c r="AI131" s="70">
        <v>67</v>
      </c>
      <c r="AJ131" s="66">
        <f>(IF(AI131=-1,0,(IF(AI131&gt;AI$4,0,IF(AI131&lt;AI$3,1,((AI$4-AI131)/AI$5))))))*100</f>
        <v>78.695652173913047</v>
      </c>
      <c r="AK131" s="71">
        <v>637.87585040334</v>
      </c>
      <c r="AL131" s="66">
        <f>(IF(AK131=-1,0,(IF(AK131&gt;AK$4,0,IF(AK131&lt;AK$3,1,((AK$4-AK131)/AK$5))))))*100</f>
        <v>92.124989501193326</v>
      </c>
      <c r="AM131" s="70">
        <v>0</v>
      </c>
      <c r="AN131" s="66">
        <f>+IF(AM131="No Practice",0,AM131/8)*100</f>
        <v>0</v>
      </c>
      <c r="AO131" s="74">
        <f>AVERAGE(AH131,AJ131,AL131,AN131)</f>
        <v>59.371827085443257</v>
      </c>
      <c r="AP131" s="68">
        <f>+AO131</f>
        <v>59.371827085443257</v>
      </c>
      <c r="AQ131" s="115">
        <f>+ROUND(AO131,1)</f>
        <v>59.4</v>
      </c>
      <c r="AR131" s="69">
        <f>RANK(AP131,AP$13:AP$224)</f>
        <v>140</v>
      </c>
      <c r="AS131" s="75" t="s">
        <v>1974</v>
      </c>
      <c r="AT131" s="66">
        <f>(IF(AS131=-1,0,(IF(AS131&gt;AS$4,0,IF(AS131&lt;AS$3,1,((AS$4-AS131)/AS$5))))))*100</f>
        <v>0</v>
      </c>
      <c r="AU131" s="75" t="s">
        <v>1974</v>
      </c>
      <c r="AV131" s="66">
        <f>(IF(AU131=-1,0,(IF(AU131&gt;AU$4,0,IF(AU131&lt;AU$3,1,((AU$4-AU131)/AU$5))))))*100</f>
        <v>0</v>
      </c>
      <c r="AW131" s="75" t="s">
        <v>1974</v>
      </c>
      <c r="AX131" s="68">
        <f>(IF(AW131=-1,0,(IF(AW131&gt;AW$4,0,IF(AW131&lt;AW$3,1,((AW$4-AW131)/AW$5))))))*100</f>
        <v>0</v>
      </c>
      <c r="AY131" s="75" t="s">
        <v>1974</v>
      </c>
      <c r="AZ131" s="66">
        <f>+IF(AY131="No Practice",0,AY131/30)*100</f>
        <v>0</v>
      </c>
      <c r="BA131" s="76">
        <f>AVERAGE(AT131,AV131,AX131,AZ131)</f>
        <v>0</v>
      </c>
      <c r="BB131" s="68">
        <f>+BA131</f>
        <v>0</v>
      </c>
      <c r="BC131" s="115">
        <f>+ROUND(BA131,1)</f>
        <v>0</v>
      </c>
      <c r="BD131" s="69">
        <f>RANK(BB131,BB$13:BB$224)</f>
        <v>187</v>
      </c>
      <c r="BE131" s="73">
        <v>0</v>
      </c>
      <c r="BF131" s="73">
        <v>10</v>
      </c>
      <c r="BG131" s="77">
        <f>+SUM(BE131,BF131)</f>
        <v>10</v>
      </c>
      <c r="BH131" s="76">
        <f>(IF(BG131=-1,0,(IF(BG131&lt;BG$4,0,IF(BG131&gt;BG$3,1,((-BG$4+BG131)/BG$5))))))*100</f>
        <v>50</v>
      </c>
      <c r="BI131" s="119">
        <f>+BH131</f>
        <v>50</v>
      </c>
      <c r="BJ131" s="115">
        <f>ROUND(BH131,1)</f>
        <v>50</v>
      </c>
      <c r="BK131" s="69">
        <f>RANK(BI131,BI$13:BI$224)</f>
        <v>104</v>
      </c>
      <c r="BL131" s="73">
        <v>2</v>
      </c>
      <c r="BM131" s="68">
        <f>(IF(BL131=-1,0,(IF(BL131&lt;BL$4,0,IF(BL131&gt;BL$3,1,((-BL$4+BL131)/BL$5))))))*100</f>
        <v>20</v>
      </c>
      <c r="BN131" s="73">
        <v>0</v>
      </c>
      <c r="BO131" s="68">
        <f>(IF(BN131=-1,0,(IF(BN131&lt;BN$4,0,IF(BN131&gt;BN$3,1,((-BN$4+BN131)/BN$5))))))*100</f>
        <v>0</v>
      </c>
      <c r="BP131" s="73">
        <v>8</v>
      </c>
      <c r="BQ131" s="68">
        <f>(IF(BP131=-1,0,(IF(BP131&lt;BP$4,0,IF(BP131&gt;BP$3,1,((-BP$4+BP131)/BP$5))))))*100</f>
        <v>80</v>
      </c>
      <c r="BR131" s="73">
        <v>0</v>
      </c>
      <c r="BS131" s="78">
        <f>(IF(BR131=-1,0,(IF(BR131&lt;BR$4,0,IF(BR131&gt;BR$3,1,((-BR$4+BR131)/BR$5))))))*100</f>
        <v>0</v>
      </c>
      <c r="BT131" s="73">
        <v>0</v>
      </c>
      <c r="BU131" s="68">
        <f>(IF(BT131=-1,0,(IF(BT131&lt;BT$4,0,IF(BT131&gt;BT$3,1,((-BT$4+BT131)/BT$5))))))*100</f>
        <v>0</v>
      </c>
      <c r="BV131" s="73">
        <v>0</v>
      </c>
      <c r="BW131" s="66">
        <f>(IF(BV131=-1,0,(IF(BV131&lt;BV$4,0,IF(BV131&gt;BV$3,1,((-BV$4+BV131)/BV$5))))))*100</f>
        <v>0</v>
      </c>
      <c r="BX131" s="77">
        <f>+SUM(BN131,BL131,BP131,BR131,BT131,BV131)</f>
        <v>10</v>
      </c>
      <c r="BY131" s="80">
        <f>(IF(BX131=-1,0,(IF(BX131&lt;BX$4,0,IF(BX131&gt;BX$3,1,((-BX$4+BX131)/BX$5))))))*100</f>
        <v>20</v>
      </c>
      <c r="BZ131" s="78">
        <f>+BY131</f>
        <v>20</v>
      </c>
      <c r="CA131" s="115">
        <f>+ROUND(BY131,1)</f>
        <v>20</v>
      </c>
      <c r="CB131" s="72">
        <f>RANK(BZ131,BZ$13:BZ$224)</f>
        <v>179</v>
      </c>
      <c r="CC131" s="73">
        <v>9</v>
      </c>
      <c r="CD131" s="68">
        <f>(IF(CC131=-1,0,(IF(CC131&gt;CC$4,0,IF(CC131&lt;CC$3,1,((CC$4-CC131)/CC$5))))))*100</f>
        <v>90</v>
      </c>
      <c r="CE131" s="73">
        <v>56</v>
      </c>
      <c r="CF131" s="66">
        <f>(IF(CE131=-1,0,(IF(CE131&gt;CE$4,0,IF(CE131&lt;CE$3,1,((CE$4-CE131)/CE$5))))))*100</f>
        <v>98.918083462132927</v>
      </c>
      <c r="CG131" s="73">
        <v>65.937008816287502</v>
      </c>
      <c r="CH131" s="66">
        <f>(IF(CG131=-1,0,(IF(CG131&gt;CG$4,0,IF(CG131&lt;CG$3,1,((CG$4-CG131)/CG$5)^$CH$3)))))*100</f>
        <v>39.38119450668249</v>
      </c>
      <c r="CI131" s="73" t="s">
        <v>1976</v>
      </c>
      <c r="CJ131" s="78" t="str">
        <f>IF(CI131="NO VAT","No VAT",(IF(CI131="NO REFUND",0,(IF(CI131&gt;CI$5,0,IF(CI131&lt;CI$3,1,((CI$5-CI131)/CI$5))))))*100)</f>
        <v>No VAT</v>
      </c>
      <c r="CK131" s="73" t="s">
        <v>1976</v>
      </c>
      <c r="CL131" s="68" t="str">
        <f>IF(CK131="NO VAT","No VAT",(IF(CK131="NO REFUND",0,(IF(CK131&gt;CK$4,0,IF(CK131&lt;CK$3,1,((CK$4-CK131)/CK$5))))))*100)</f>
        <v>No VAT</v>
      </c>
      <c r="CM131" s="73" t="s">
        <v>1977</v>
      </c>
      <c r="CN131" s="68" t="str">
        <f>IF(CM131="NO CIT","No CIT",IF(CM131&gt;CM$4,0,IF(CM131&lt;CM$3,1,((CM$4-CM131)/CM$5)))*100)</f>
        <v>No CIT</v>
      </c>
      <c r="CO131" s="73" t="s">
        <v>1977</v>
      </c>
      <c r="CP131" s="66" t="str">
        <f>IF(CO131="NO CIT","No CIT",IF(CO131&gt;CO$4,0,IF(CO131&lt;CO$3,1,((CO$5-CO131)/CO$5)))*100)</f>
        <v>No CIT</v>
      </c>
      <c r="CQ131" s="157" t="str">
        <f>IF(OR(ISNUMBER(CJ131),ISNUMBER(CL131),ISNUMBER(CN131),ISNUMBER(CP131)),AVERAGE(CJ131,CL131,CN131,CP131),"")</f>
        <v/>
      </c>
      <c r="CR131" s="128">
        <f>AVERAGE(CD131,CF131,CH131,CQ131)</f>
        <v>76.099759322938482</v>
      </c>
      <c r="CS131" s="78">
        <f>+CR131</f>
        <v>76.099759322938482</v>
      </c>
      <c r="CT131" s="115">
        <f>ROUND(CR131,1)</f>
        <v>76.099999999999994</v>
      </c>
      <c r="CU131" s="69">
        <f>RANK(CS131,CS$13:CS$224)</f>
        <v>79</v>
      </c>
      <c r="CV131" s="73">
        <v>60</v>
      </c>
      <c r="CW131" s="68">
        <f>(IF(CV131=-1,0,(IF(CV131&gt;CV$4,0,IF(CV131&lt;CV$3,1,((CV$4-CV131)/CV$5))))))*100</f>
        <v>62.893081761006286</v>
      </c>
      <c r="CX131" s="73">
        <v>24</v>
      </c>
      <c r="CY131" s="68">
        <f>(IF(CX131=-1,0,(IF(CX131&gt;CX$4,0,IF(CX131&lt;CX$3,1,((CX$4-CX131)/CX$5))))))*100</f>
        <v>86.390532544378701</v>
      </c>
      <c r="CZ131" s="73">
        <v>297.5</v>
      </c>
      <c r="DA131" s="68">
        <f>(IF(CZ131=-1,0,(IF(CZ131&gt;CZ$4,0,IF(CZ131&lt;CZ$3,1,((CZ$4-CZ131)/CZ$5))))))*100</f>
        <v>71.933962264150935</v>
      </c>
      <c r="DB131" s="73">
        <v>20</v>
      </c>
      <c r="DC131" s="68">
        <f>(IF(DB131=-1,0,(IF(DB131&gt;DB$4,0,IF(DB131&lt;DB$3,1,((DB$4-DB131)/DB$5))))))*100</f>
        <v>95</v>
      </c>
      <c r="DD131" s="73">
        <v>84</v>
      </c>
      <c r="DE131" s="68">
        <f>(IF(DD131=-1,0,(IF(DD131&gt;DD$4,0,IF(DD131&lt;DD$3,1,((DD$4-DD131)/DD$5))))))*100</f>
        <v>70.25089605734766</v>
      </c>
      <c r="DF131" s="73">
        <v>60</v>
      </c>
      <c r="DG131" s="68">
        <f>(IF(DF131=-1,0,(IF(DF131&gt;DF$4,0,IF(DF131&lt;DF$3,1,((DF$4-DF131)/DF$5))))))*100</f>
        <v>75.313807531380746</v>
      </c>
      <c r="DH131" s="73">
        <v>297.5</v>
      </c>
      <c r="DI131" s="68">
        <f>(IF(DH131=-1,0,(IF(DH131&gt;DH$4,0,IF(DH131&lt;DH$3,1,((DH$4-DH131)/DH$5))))))*100</f>
        <v>75.208333333333329</v>
      </c>
      <c r="DJ131" s="73">
        <v>42.5</v>
      </c>
      <c r="DK131" s="66">
        <f>(IF(DJ131=-1,0,(IF(DJ131&gt;DJ$4,0,IF(DJ131&lt;DJ$3,1,((DJ$4-DJ131)/DJ$5))))))*100</f>
        <v>93.928571428571431</v>
      </c>
      <c r="DL131" s="78">
        <f>AVERAGE(CW131,CY131,DA131,DC131,DE131,DG131,DI131,DK131)</f>
        <v>78.864898115021134</v>
      </c>
      <c r="DM131" s="78">
        <f>+DL131</f>
        <v>78.864898115021134</v>
      </c>
      <c r="DN131" s="115">
        <f>ROUND(DL131,1)</f>
        <v>78.900000000000006</v>
      </c>
      <c r="DO131" s="69">
        <f>RANK(DM131,DM$13:DM$224)</f>
        <v>76</v>
      </c>
      <c r="DP131" s="67">
        <v>616</v>
      </c>
      <c r="DQ131" s="66">
        <f>(IF(DP131=-1,0,(IF(DP131&gt;DP$4,0,IF(DP131&lt;DP$3,1,((DP$4-DP131)/DP$5))))))*100</f>
        <v>59.344262295081961</v>
      </c>
      <c r="DR131" s="67">
        <v>32.1</v>
      </c>
      <c r="DS131" s="66">
        <f>(IF(DR131=-1,0,(IF(DR131&gt;DR$4,0,IF(DR131&lt;DR$3,1,((DR$4-DR131)/DR$5))))))*100</f>
        <v>64.004499437570288</v>
      </c>
      <c r="DT131" s="67">
        <v>8</v>
      </c>
      <c r="DU131" s="66">
        <f>DT131/18*100</f>
        <v>44.444444444444443</v>
      </c>
      <c r="DV131" s="78">
        <f>AVERAGE(DU131,DQ131,DS131)</f>
        <v>55.9310687256989</v>
      </c>
      <c r="DW131" s="78">
        <f>+DV131</f>
        <v>55.9310687256989</v>
      </c>
      <c r="DX131" s="115">
        <f>ROUND(DV131,1)</f>
        <v>55.9</v>
      </c>
      <c r="DY131" s="69">
        <f>RANK(DW131,DW$13:DW$224)</f>
        <v>106</v>
      </c>
      <c r="DZ131" s="67">
        <v>17.077762036911299</v>
      </c>
      <c r="EA131" s="68">
        <f>(IF(DZ131=-1,0,(IF(DZ131&lt;DZ$4,0,IF(DZ131&gt;DZ$3,1,((-DZ$4+DZ131)/DZ$5))))))*100</f>
        <v>18.382951600550374</v>
      </c>
      <c r="EB131" s="67">
        <v>0</v>
      </c>
      <c r="EC131" s="66">
        <f>(IF(EB131=-1,0,(IF(EB131&lt;EB$4,0,IF(EB131&gt;EB$3,1,((-EB$4+EB131)/EB$5))))))*100</f>
        <v>0</v>
      </c>
      <c r="ED131" s="68">
        <f>AVERAGE(EA131,EC131)</f>
        <v>9.1914758002751871</v>
      </c>
      <c r="EE131" s="78">
        <f>+ED131</f>
        <v>9.1914758002751871</v>
      </c>
      <c r="EF131" s="115">
        <f>ROUND(ED131,1)</f>
        <v>9.1999999999999993</v>
      </c>
      <c r="EG131" s="69">
        <f>RANK(EE131,EE$13:EE$224)</f>
        <v>167</v>
      </c>
      <c r="EH131" s="81"/>
      <c r="EI131" s="81"/>
      <c r="EJ131" s="81"/>
      <c r="EK131" s="83">
        <f>RANK(EN131,EN$13:EN$224)</f>
        <v>153</v>
      </c>
      <c r="EL131" s="134">
        <f>ROUND(EM131,1)</f>
        <v>50.9</v>
      </c>
      <c r="EM131" s="158">
        <f>AVERAGE(Q131,AC131,BA131,BH131,BY131,CR131,DL131,DV131,ED131,AO131)</f>
        <v>50.891102949670952</v>
      </c>
      <c r="EN131" s="139">
        <f>AVERAGE(Q131,AC131,BA131,BH131,BY131,CR131,DL131,DV131,ED131,AO131)</f>
        <v>50.891102949670952</v>
      </c>
      <c r="EO131" s="84"/>
      <c r="EP131" s="85"/>
      <c r="EQ131" s="46"/>
    </row>
    <row r="132" spans="1:149" ht="14.45" customHeight="1" x14ac:dyDescent="0.25">
      <c r="A132" s="64" t="s">
        <v>130</v>
      </c>
      <c r="B132" s="156" t="str">
        <f>INDEX('Economy Names'!$A$2:$H$213,'Economy Names'!L121,'Economy Names'!$K$1)</f>
        <v>Mauritania</v>
      </c>
      <c r="C132" s="65">
        <v>4</v>
      </c>
      <c r="D132" s="66">
        <f>(IF(C132=-1,0,(IF(C132&gt;C$4,0,IF(C132&lt;C$3,1,((C$4-C132)/C$5))))))*100</f>
        <v>82.35294117647058</v>
      </c>
      <c r="E132" s="65">
        <v>6</v>
      </c>
      <c r="F132" s="66">
        <f>(IF(E132=-1,0,(IF(E132&gt;E$4,0,IF(E132&lt;E$3,1,((E$4-E132)/E$5))))))*100</f>
        <v>94.472361809045225</v>
      </c>
      <c r="G132" s="67">
        <v>15.762054971138699</v>
      </c>
      <c r="H132" s="66">
        <f>(IF(G132=-1,0,(IF(G132&gt;G$4,0,IF(G132&lt;G$3,1,((G$4-G132)/G$5))))))*100</f>
        <v>92.118972514430652</v>
      </c>
      <c r="I132" s="65">
        <v>4</v>
      </c>
      <c r="J132" s="66">
        <f>(IF(I132=-1,0,(IF(I132&gt;I$4,0,IF(I132&lt;I$3,1,((I$4-I132)/I$5))))))*100</f>
        <v>82.35294117647058</v>
      </c>
      <c r="K132" s="65">
        <v>6</v>
      </c>
      <c r="L132" s="66">
        <f>(IF(K132=-1,0,(IF(K132&gt;K$4,0,IF(K132&lt;K$3,1,((K$4-K132)/K$5))))))*100</f>
        <v>94.472361809045225</v>
      </c>
      <c r="M132" s="67">
        <v>15.762054971138699</v>
      </c>
      <c r="N132" s="68">
        <f>(IF(M132=-1,0,(IF(M132&gt;M$4,0,IF(M132&lt;M$3,1,((M$4-M132)/M$5))))))*100</f>
        <v>92.118972514430652</v>
      </c>
      <c r="O132" s="67">
        <v>0</v>
      </c>
      <c r="P132" s="66">
        <f>(IF(O132=-1,0,(IF(O132&gt;O$4,0,IF(O132&lt;O$3,1,((O$4-O132)/O$5))))))*100</f>
        <v>100</v>
      </c>
      <c r="Q132" s="68">
        <f>25%*P132+12.5%*D132+12.5%*F132+12.5%*H132+12.5%*J132+12.5%*L132+12.5%*N132</f>
        <v>92.236068874986614</v>
      </c>
      <c r="R132" s="78">
        <f>+Q132</f>
        <v>92.236068874986614</v>
      </c>
      <c r="S132" s="115">
        <f>+ROUND(Q132,1)</f>
        <v>92.2</v>
      </c>
      <c r="T132" s="69">
        <f>RANK(R132,R$13:R$224)</f>
        <v>49</v>
      </c>
      <c r="U132" s="70">
        <v>14</v>
      </c>
      <c r="V132" s="66">
        <f>(IF(U132=-1,0,(IF(U132&gt;U$4,0,IF(U132&lt;U$3,1,((U$4-U132)/U$5))))))*100</f>
        <v>64</v>
      </c>
      <c r="W132" s="70">
        <v>104</v>
      </c>
      <c r="X132" s="66">
        <f>(IF(W132=-1,0,(IF(W132&gt;W$4,0,IF(W132&lt;W$3,1,((W$4-W132)/W$5))))))*100</f>
        <v>77.521613832853035</v>
      </c>
      <c r="Y132" s="71">
        <v>4.8133753919188296</v>
      </c>
      <c r="Z132" s="68">
        <f>(IF(Y132=-1,0,(IF(Y132&gt;Y$4,0,IF(Y132&lt;Y$3,1,((Y$4-Y132)/Y$5))))))*100</f>
        <v>75.93312304040586</v>
      </c>
      <c r="AA132" s="71">
        <v>7.5</v>
      </c>
      <c r="AB132" s="66">
        <f>IF(AA132="No Practice", 0, AA132/15*100)</f>
        <v>50</v>
      </c>
      <c r="AC132" s="68">
        <f>AVERAGE(V132,X132,Z132,AB132)</f>
        <v>66.863684218314717</v>
      </c>
      <c r="AD132" s="68">
        <f>+AC132</f>
        <v>66.863684218314717</v>
      </c>
      <c r="AE132" s="115">
        <f>+ROUND(AC132,1)</f>
        <v>66.900000000000006</v>
      </c>
      <c r="AF132" s="72">
        <f>RANK(AD132,AD$13:AD$224)</f>
        <v>109</v>
      </c>
      <c r="AG132" s="70">
        <v>5</v>
      </c>
      <c r="AH132" s="66">
        <f>(IF(AG132=-1,0,(IF(AG132&gt;AG$4,0,IF(AG132&lt;AG$3,1,((AG$4-AG132)/AG$5))))))*100</f>
        <v>66.666666666666657</v>
      </c>
      <c r="AI132" s="70">
        <v>67</v>
      </c>
      <c r="AJ132" s="66">
        <f>(IF(AI132=-1,0,(IF(AI132&gt;AI$4,0,IF(AI132&lt;AI$3,1,((AI$4-AI132)/AI$5))))))*100</f>
        <v>78.695652173913047</v>
      </c>
      <c r="AK132" s="71">
        <v>3929.29495264869</v>
      </c>
      <c r="AL132" s="66">
        <f>(IF(AK132=-1,0,(IF(AK132&gt;AK$4,0,IF(AK132&lt;AK$3,1,((AK$4-AK132)/AK$5))))))*100</f>
        <v>51.490185769769262</v>
      </c>
      <c r="AM132" s="70">
        <v>0</v>
      </c>
      <c r="AN132" s="66">
        <f>+IF(AM132="No Practice",0,AM132/8)*100</f>
        <v>0</v>
      </c>
      <c r="AO132" s="74">
        <f>AVERAGE(AH132,AJ132,AL132,AN132)</f>
        <v>49.213126152587236</v>
      </c>
      <c r="AP132" s="68">
        <f>+AO132</f>
        <v>49.213126152587236</v>
      </c>
      <c r="AQ132" s="115">
        <f>+ROUND(AO132,1)</f>
        <v>49.2</v>
      </c>
      <c r="AR132" s="69">
        <f>RANK(AP132,AP$13:AP$224)</f>
        <v>166</v>
      </c>
      <c r="AS132" s="75">
        <v>4</v>
      </c>
      <c r="AT132" s="66">
        <f>(IF(AS132=-1,0,(IF(AS132&gt;AS$4,0,IF(AS132&lt;AS$3,1,((AS$4-AS132)/AS$5))))))*100</f>
        <v>75</v>
      </c>
      <c r="AU132" s="75">
        <v>49</v>
      </c>
      <c r="AV132" s="66">
        <f>(IF(AU132=-1,0,(IF(AU132&gt;AU$4,0,IF(AU132&lt;AU$3,1,((AU$4-AU132)/AU$5))))))*100</f>
        <v>77.033492822966508</v>
      </c>
      <c r="AW132" s="75">
        <v>4.4685849474024897</v>
      </c>
      <c r="AX132" s="68">
        <f>(IF(AW132=-1,0,(IF(AW132&gt;AW$4,0,IF(AW132&lt;AW$3,1,((AW$4-AW132)/AW$5))))))*100</f>
        <v>70.209433683983391</v>
      </c>
      <c r="AY132" s="75">
        <v>7</v>
      </c>
      <c r="AZ132" s="66">
        <f>+IF(AY132="No Practice",0,AY132/30)*100</f>
        <v>23.333333333333332</v>
      </c>
      <c r="BA132" s="76">
        <f>AVERAGE(AT132,AV132,AX132,AZ132)</f>
        <v>61.394064960070814</v>
      </c>
      <c r="BB132" s="68">
        <f>+BA132</f>
        <v>61.394064960070814</v>
      </c>
      <c r="BC132" s="115">
        <f>+ROUND(BA132,1)</f>
        <v>61.4</v>
      </c>
      <c r="BD132" s="69">
        <f>RANK(BB132,BB$13:BB$224)</f>
        <v>103</v>
      </c>
      <c r="BE132" s="73">
        <v>6</v>
      </c>
      <c r="BF132" s="73">
        <v>2</v>
      </c>
      <c r="BG132" s="77">
        <f>+SUM(BE132,BF132)</f>
        <v>8</v>
      </c>
      <c r="BH132" s="76">
        <f>(IF(BG132=-1,0,(IF(BG132&lt;BG$4,0,IF(BG132&gt;BG$3,1,((-BG$4+BG132)/BG$5))))))*100</f>
        <v>40</v>
      </c>
      <c r="BI132" s="119">
        <f>+BH132</f>
        <v>40</v>
      </c>
      <c r="BJ132" s="115">
        <f>ROUND(BH132,1)</f>
        <v>40</v>
      </c>
      <c r="BK132" s="69">
        <f>RANK(BI132,BI$13:BI$224)</f>
        <v>132</v>
      </c>
      <c r="BL132" s="73">
        <v>6</v>
      </c>
      <c r="BM132" s="68">
        <f>(IF(BL132=-1,0,(IF(BL132&lt;BL$4,0,IF(BL132&gt;BL$3,1,((-BL$4+BL132)/BL$5))))))*100</f>
        <v>60</v>
      </c>
      <c r="BN132" s="73">
        <v>3</v>
      </c>
      <c r="BO132" s="68">
        <f>(IF(BN132=-1,0,(IF(BN132&lt;BN$4,0,IF(BN132&gt;BN$3,1,((-BN$4+BN132)/BN$5))))))*100</f>
        <v>30</v>
      </c>
      <c r="BP132" s="73">
        <v>7</v>
      </c>
      <c r="BQ132" s="68">
        <f>(IF(BP132=-1,0,(IF(BP132&lt;BP$4,0,IF(BP132&gt;BP$3,1,((-BP$4+BP132)/BP$5))))))*100</f>
        <v>70</v>
      </c>
      <c r="BR132" s="73">
        <v>0</v>
      </c>
      <c r="BS132" s="78">
        <f>(IF(BR132=-1,0,(IF(BR132&lt;BR$4,0,IF(BR132&gt;BR$3,1,((-BR$4+BR132)/BR$5))))))*100</f>
        <v>0</v>
      </c>
      <c r="BT132" s="73">
        <v>0</v>
      </c>
      <c r="BU132" s="68">
        <f>(IF(BT132=-1,0,(IF(BT132&lt;BT$4,0,IF(BT132&gt;BT$3,1,((-BT$4+BT132)/BT$5))))))*100</f>
        <v>0</v>
      </c>
      <c r="BV132" s="73">
        <v>0</v>
      </c>
      <c r="BW132" s="66">
        <f>(IF(BV132=-1,0,(IF(BV132&lt;BV$4,0,IF(BV132&gt;BV$3,1,((-BV$4+BV132)/BV$5))))))*100</f>
        <v>0</v>
      </c>
      <c r="BX132" s="77">
        <f>+SUM(BN132,BL132,BP132,BR132,BT132,BV132)</f>
        <v>16</v>
      </c>
      <c r="BY132" s="80">
        <f>(IF(BX132=-1,0,(IF(BX132&lt;BX$4,0,IF(BX132&gt;BX$3,1,((-BX$4+BX132)/BX$5))))))*100</f>
        <v>32</v>
      </c>
      <c r="BZ132" s="78">
        <f>+BY132</f>
        <v>32</v>
      </c>
      <c r="CA132" s="115">
        <f>+ROUND(BY132,1)</f>
        <v>32</v>
      </c>
      <c r="CB132" s="72">
        <f>RANK(BZ132,BZ$13:BZ$224)</f>
        <v>147</v>
      </c>
      <c r="CC132" s="73">
        <v>33</v>
      </c>
      <c r="CD132" s="68">
        <f>(IF(CC132=-1,0,(IF(CC132&gt;CC$4,0,IF(CC132&lt;CC$3,1,((CC$4-CC132)/CC$5))))))*100</f>
        <v>50</v>
      </c>
      <c r="CE132" s="73">
        <v>270</v>
      </c>
      <c r="CF132" s="66">
        <f>(IF(CE132=-1,0,(IF(CE132&gt;CE$4,0,IF(CE132&lt;CE$3,1,((CE$4-CE132)/CE$5))))))*100</f>
        <v>65.842349304482227</v>
      </c>
      <c r="CG132" s="73">
        <v>67.011488413392101</v>
      </c>
      <c r="CH132" s="66">
        <f>(IF(CG132=-1,0,(IF(CG132&gt;CG$4,0,IF(CG132&lt;CG$3,1,((CG$4-CG132)/CG$5)^$CH$3)))))*100</f>
        <v>37.495695495184961</v>
      </c>
      <c r="CI132" s="73" t="s">
        <v>1975</v>
      </c>
      <c r="CJ132" s="78">
        <f>IF(CI132="NO VAT","No VAT",(IF(CI132="NO REFUND",0,(IF(CI132&gt;CI$5,0,IF(CI132&lt;CI$3,1,((CI$5-CI132)/CI$5))))))*100)</f>
        <v>0</v>
      </c>
      <c r="CK132" s="73" t="s">
        <v>1975</v>
      </c>
      <c r="CL132" s="68">
        <f>IF(CK132="NO VAT","No VAT",(IF(CK132="NO REFUND",0,(IF(CK132&gt;CK$4,0,IF(CK132&lt;CK$3,1,((CK$4-CK132)/CK$5))))))*100)</f>
        <v>0</v>
      </c>
      <c r="CM132" s="73">
        <v>18.5</v>
      </c>
      <c r="CN132" s="68">
        <f>IF(CM132="NO CIT","No CIT",IF(CM132&gt;CM$4,0,IF(CM132&lt;CM$3,1,((CM$4-CM132)/CM$5)))*100)</f>
        <v>68.807339449541288</v>
      </c>
      <c r="CO132" s="73">
        <v>35.857142857142897</v>
      </c>
      <c r="CP132" s="66">
        <f>IF(CO132="NO CIT","No CIT",IF(CO132&gt;CO$4,0,IF(CO132&lt;CO$3,1,((CO$5-CO132)/CO$5)))*100)</f>
        <v>0</v>
      </c>
      <c r="CQ132" s="157">
        <f>IF(OR(ISNUMBER(CJ132),ISNUMBER(CL132),ISNUMBER(CN132),ISNUMBER(CP132)),AVERAGE(CJ132,CL132,CN132,CP132),"")</f>
        <v>17.201834862385322</v>
      </c>
      <c r="CR132" s="128">
        <f>AVERAGE(CD132,CF132,CH132,CQ132)</f>
        <v>42.634969915513125</v>
      </c>
      <c r="CS132" s="78">
        <f>+CR132</f>
        <v>42.634969915513125</v>
      </c>
      <c r="CT132" s="115">
        <f>ROUND(CR132,1)</f>
        <v>42.6</v>
      </c>
      <c r="CU132" s="69">
        <f>RANK(CS132,CS$13:CS$224)</f>
        <v>177</v>
      </c>
      <c r="CV132" s="73">
        <v>61.996666666666698</v>
      </c>
      <c r="CW132" s="68">
        <f>(IF(CV132=-1,0,(IF(CV132&gt;CV$4,0,IF(CV132&lt;CV$3,1,((CV$4-CV132)/CV$5))))))*100</f>
        <v>61.637316561844848</v>
      </c>
      <c r="CX132" s="73">
        <v>50.6666666666667</v>
      </c>
      <c r="CY132" s="68">
        <f>(IF(CX132=-1,0,(IF(CX132&gt;CX$4,0,IF(CX132&lt;CX$3,1,((CX$4-CX132)/CX$5))))))*100</f>
        <v>70.611439842209052</v>
      </c>
      <c r="CZ132" s="73">
        <v>749</v>
      </c>
      <c r="DA132" s="68">
        <f>(IF(CZ132=-1,0,(IF(CZ132&gt;CZ$4,0,IF(CZ132&lt;CZ$3,1,((CZ$4-CZ132)/CZ$5))))))*100</f>
        <v>29.339622641509433</v>
      </c>
      <c r="DB132" s="73">
        <v>92</v>
      </c>
      <c r="DC132" s="68">
        <f>(IF(DB132=-1,0,(IF(DB132&gt;DB$4,0,IF(DB132&lt;DB$3,1,((DB$4-DB132)/DB$5))))))*100</f>
        <v>77</v>
      </c>
      <c r="DD132" s="73">
        <v>69</v>
      </c>
      <c r="DE132" s="68">
        <f>(IF(DD132=-1,0,(IF(DD132&gt;DD$4,0,IF(DD132&lt;DD$3,1,((DD$4-DD132)/DD$5))))))*100</f>
        <v>75.627240143369178</v>
      </c>
      <c r="DF132" s="73">
        <v>64</v>
      </c>
      <c r="DG132" s="68">
        <f>(IF(DF132=-1,0,(IF(DF132&gt;DF$4,0,IF(DF132&lt;DF$3,1,((DF$4-DF132)/DF$5))))))*100</f>
        <v>73.640167364016733</v>
      </c>
      <c r="DH132" s="73">
        <v>580</v>
      </c>
      <c r="DI132" s="68">
        <f>(IF(DH132=-1,0,(IF(DH132&gt;DH$4,0,IF(DH132&lt;DH$3,1,((DH$4-DH132)/DH$5))))))*100</f>
        <v>51.666666666666671</v>
      </c>
      <c r="DJ132" s="73">
        <v>400</v>
      </c>
      <c r="DK132" s="66">
        <f>(IF(DJ132=-1,0,(IF(DJ132&gt;DJ$4,0,IF(DJ132&lt;DJ$3,1,((DJ$4-DJ132)/DJ$5))))))*100</f>
        <v>42.857142857142854</v>
      </c>
      <c r="DL132" s="78">
        <f>AVERAGE(CW132,CY132,DA132,DC132,DE132,DG132,DI132,DK132)</f>
        <v>60.297449509594848</v>
      </c>
      <c r="DM132" s="78">
        <f>+DL132</f>
        <v>60.297449509594848</v>
      </c>
      <c r="DN132" s="115">
        <f>ROUND(DL132,1)</f>
        <v>60.3</v>
      </c>
      <c r="DO132" s="69">
        <f>RANK(DM132,DM$13:DM$224)</f>
        <v>144</v>
      </c>
      <c r="DP132" s="67">
        <v>370</v>
      </c>
      <c r="DQ132" s="66">
        <f>(IF(DP132=-1,0,(IF(DP132&gt;DP$4,0,IF(DP132&lt;DP$3,1,((DP$4-DP132)/DP$5))))))*100</f>
        <v>79.508196721311478</v>
      </c>
      <c r="DR132" s="67">
        <v>23.2</v>
      </c>
      <c r="DS132" s="66">
        <f>(IF(DR132=-1,0,(IF(DR132&gt;DR$4,0,IF(DR132&lt;DR$3,1,((DR$4-DR132)/DR$5))))))*100</f>
        <v>74.015748031496059</v>
      </c>
      <c r="DT132" s="67">
        <v>8</v>
      </c>
      <c r="DU132" s="66">
        <f>DT132/18*100</f>
        <v>44.444444444444443</v>
      </c>
      <c r="DV132" s="78">
        <f>AVERAGE(DU132,DQ132,DS132)</f>
        <v>65.989463065750655</v>
      </c>
      <c r="DW132" s="78">
        <f>+DV132</f>
        <v>65.989463065750655</v>
      </c>
      <c r="DX132" s="115">
        <f>ROUND(DV132,1)</f>
        <v>66</v>
      </c>
      <c r="DY132" s="69">
        <f>RANK(DW132,DW$13:DW$224)</f>
        <v>48</v>
      </c>
      <c r="DZ132" s="67">
        <v>0</v>
      </c>
      <c r="EA132" s="68">
        <f>(IF(DZ132=-1,0,(IF(DZ132&lt;DZ$4,0,IF(DZ132&gt;DZ$3,1,((-DZ$4+DZ132)/DZ$5))))))*100</f>
        <v>0</v>
      </c>
      <c r="EB132" s="67">
        <v>0</v>
      </c>
      <c r="EC132" s="66">
        <f>(IF(EB132=-1,0,(IF(EB132&lt;EB$4,0,IF(EB132&gt;EB$3,1,((-EB$4+EB132)/EB$5))))))*100</f>
        <v>0</v>
      </c>
      <c r="ED132" s="68">
        <f>AVERAGE(EA132,EC132)</f>
        <v>0</v>
      </c>
      <c r="EE132" s="78">
        <f>+ED132</f>
        <v>0</v>
      </c>
      <c r="EF132" s="115">
        <f>ROUND(ED132,1)</f>
        <v>0</v>
      </c>
      <c r="EG132" s="69">
        <f>RANK(EE132,EE$13:EE$224)</f>
        <v>168</v>
      </c>
      <c r="EH132" s="81"/>
      <c r="EI132" s="81"/>
      <c r="EJ132" s="81"/>
      <c r="EK132" s="83">
        <f>RANK(EN132,EN$13:EN$224)</f>
        <v>152</v>
      </c>
      <c r="EL132" s="134">
        <f>ROUND(EM132,1)</f>
        <v>51.1</v>
      </c>
      <c r="EM132" s="158">
        <f>AVERAGE(Q132,AC132,BA132,BH132,BY132,CR132,DL132,DV132,ED132,AO132)</f>
        <v>51.062882669681798</v>
      </c>
      <c r="EN132" s="139">
        <f>AVERAGE(Q132,AC132,BA132,BH132,BY132,CR132,DL132,DV132,ED132,AO132)</f>
        <v>51.062882669681798</v>
      </c>
      <c r="EO132" s="84"/>
      <c r="EP132" s="85"/>
      <c r="EQ132" s="46"/>
    </row>
    <row r="133" spans="1:149" ht="14.45" customHeight="1" x14ac:dyDescent="0.25">
      <c r="A133" s="64" t="s">
        <v>131</v>
      </c>
      <c r="B133" s="156" t="str">
        <f>INDEX('Economy Names'!$A$2:$H$213,'Economy Names'!L122,'Economy Names'!$K$1)</f>
        <v>Mauritius</v>
      </c>
      <c r="C133" s="65">
        <v>4</v>
      </c>
      <c r="D133" s="66">
        <f>(IF(C133=-1,0,(IF(C133&gt;C$4,0,IF(C133&lt;C$3,1,((C$4-C133)/C$5))))))*100</f>
        <v>82.35294117647058</v>
      </c>
      <c r="E133" s="65">
        <v>4.5</v>
      </c>
      <c r="F133" s="66">
        <f>(IF(E133=-1,0,(IF(E133&gt;E$4,0,IF(E133&lt;E$3,1,((E$4-E133)/E$5))))))*100</f>
        <v>95.979899497487438</v>
      </c>
      <c r="G133" s="67">
        <v>0.81583093181883004</v>
      </c>
      <c r="H133" s="66">
        <f>(IF(G133=-1,0,(IF(G133&gt;G$4,0,IF(G133&lt;G$3,1,((G$4-G133)/G$5))))))*100</f>
        <v>99.592084534090588</v>
      </c>
      <c r="I133" s="65">
        <v>4</v>
      </c>
      <c r="J133" s="66">
        <f>(IF(I133=-1,0,(IF(I133&gt;I$4,0,IF(I133&lt;I$3,1,((I$4-I133)/I$5))))))*100</f>
        <v>82.35294117647058</v>
      </c>
      <c r="K133" s="65">
        <v>4.5</v>
      </c>
      <c r="L133" s="66">
        <f>(IF(K133=-1,0,(IF(K133&gt;K$4,0,IF(K133&lt;K$3,1,((K$4-K133)/K$5))))))*100</f>
        <v>95.979899497487438</v>
      </c>
      <c r="M133" s="67">
        <v>0.81583093181883004</v>
      </c>
      <c r="N133" s="68">
        <f>(IF(M133=-1,0,(IF(M133&gt;M$4,0,IF(M133&lt;M$3,1,((M$4-M133)/M$5))))))*100</f>
        <v>99.592084534090588</v>
      </c>
      <c r="O133" s="67">
        <v>0</v>
      </c>
      <c r="P133" s="66">
        <f>(IF(O133=-1,0,(IF(O133&gt;O$4,0,IF(O133&lt;O$3,1,((O$4-O133)/O$5))))))*100</f>
        <v>100</v>
      </c>
      <c r="Q133" s="68">
        <f>25%*P133+12.5%*D133+12.5%*F133+12.5%*H133+12.5%*J133+12.5%*L133+12.5%*N133</f>
        <v>94.481231302012162</v>
      </c>
      <c r="R133" s="78">
        <f>+Q133</f>
        <v>94.481231302012162</v>
      </c>
      <c r="S133" s="115">
        <f>+ROUND(Q133,1)</f>
        <v>94.5</v>
      </c>
      <c r="T133" s="69">
        <f>RANK(R133,R$13:R$224)</f>
        <v>20</v>
      </c>
      <c r="U133" s="70">
        <v>12</v>
      </c>
      <c r="V133" s="66">
        <f>(IF(U133=-1,0,(IF(U133&gt;U$4,0,IF(U133&lt;U$3,1,((U$4-U133)/U$5))))))*100</f>
        <v>72</v>
      </c>
      <c r="W133" s="71">
        <v>95.5</v>
      </c>
      <c r="X133" s="66">
        <f>(IF(W133=-1,0,(IF(W133&gt;W$4,0,IF(W133&lt;W$3,1,((W$4-W133)/W$5))))))*100</f>
        <v>79.971181556195972</v>
      </c>
      <c r="Y133" s="71">
        <v>0.44767754334867998</v>
      </c>
      <c r="Z133" s="68">
        <f>(IF(Y133=-1,0,(IF(Y133&gt;Y$4,0,IF(Y133&lt;Y$3,1,((Y$4-Y133)/Y$5))))))*100</f>
        <v>97.761612283256611</v>
      </c>
      <c r="AA133" s="70">
        <v>14</v>
      </c>
      <c r="AB133" s="66">
        <f>IF(AA133="No Practice", 0, AA133/15*100)</f>
        <v>93.333333333333329</v>
      </c>
      <c r="AC133" s="68">
        <f>AVERAGE(V133,X133,Z133,AB133)</f>
        <v>85.766531793196478</v>
      </c>
      <c r="AD133" s="68">
        <f>+AC133</f>
        <v>85.766531793196478</v>
      </c>
      <c r="AE133" s="115">
        <f>+ROUND(AC133,1)</f>
        <v>85.8</v>
      </c>
      <c r="AF133" s="72">
        <f>RANK(AD133,AD$13:AD$224)</f>
        <v>8</v>
      </c>
      <c r="AG133" s="70">
        <v>3</v>
      </c>
      <c r="AH133" s="66">
        <f>(IF(AG133=-1,0,(IF(AG133&gt;AG$4,0,IF(AG133&lt;AG$3,1,((AG$4-AG133)/AG$5))))))*100</f>
        <v>100</v>
      </c>
      <c r="AI133" s="70">
        <v>67</v>
      </c>
      <c r="AJ133" s="66">
        <f>(IF(AI133=-1,0,(IF(AI133&gt;AI$4,0,IF(AI133&lt;AI$3,1,((AI$4-AI133)/AI$5))))))*100</f>
        <v>78.695652173913047</v>
      </c>
      <c r="AK133" s="71">
        <v>143.594600286933</v>
      </c>
      <c r="AL133" s="66">
        <f>(IF(AK133=-1,0,(IF(AK133&gt;AK$4,0,IF(AK133&lt;AK$3,1,((AK$4-AK133)/AK$5))))))*100</f>
        <v>98.227227156951443</v>
      </c>
      <c r="AM133" s="70">
        <v>6</v>
      </c>
      <c r="AN133" s="66">
        <f>+IF(AM133="No Practice",0,AM133/8)*100</f>
        <v>75</v>
      </c>
      <c r="AO133" s="74">
        <f>AVERAGE(AH133,AJ133,AL133,AN133)</f>
        <v>87.980719832716119</v>
      </c>
      <c r="AP133" s="68">
        <f>+AO133</f>
        <v>87.980719832716119</v>
      </c>
      <c r="AQ133" s="115">
        <f>+ROUND(AO133,1)</f>
        <v>88</v>
      </c>
      <c r="AR133" s="69">
        <f>RANK(AP133,AP$13:AP$224)</f>
        <v>28</v>
      </c>
      <c r="AS133" s="75">
        <v>5</v>
      </c>
      <c r="AT133" s="66">
        <f>(IF(AS133=-1,0,(IF(AS133&gt;AS$4,0,IF(AS133&lt;AS$3,1,((AS$4-AS133)/AS$5))))))*100</f>
        <v>66.666666666666657</v>
      </c>
      <c r="AU133" s="75">
        <v>17</v>
      </c>
      <c r="AV133" s="66">
        <f>(IF(AU133=-1,0,(IF(AU133&gt;AU$4,0,IF(AU133&lt;AU$3,1,((AU$4-AU133)/AU$5))))))*100</f>
        <v>92.344497607655512</v>
      </c>
      <c r="AW133" s="75">
        <v>0.59430570616112999</v>
      </c>
      <c r="AX133" s="68">
        <f>(IF(AW133=-1,0,(IF(AW133&gt;AW$4,0,IF(AW133&lt;AW$3,1,((AW$4-AW133)/AW$5))))))*100</f>
        <v>96.037961958925806</v>
      </c>
      <c r="AY133" s="75">
        <v>22.5</v>
      </c>
      <c r="AZ133" s="66">
        <f>+IF(AY133="No Practice",0,AY133/30)*100</f>
        <v>75</v>
      </c>
      <c r="BA133" s="76">
        <f>AVERAGE(AT133,AV133,AX133,AZ133)</f>
        <v>82.512281558311997</v>
      </c>
      <c r="BB133" s="68">
        <f>+BA133</f>
        <v>82.512281558311997</v>
      </c>
      <c r="BC133" s="115">
        <f>+ROUND(BA133,1)</f>
        <v>82.5</v>
      </c>
      <c r="BD133" s="69">
        <f>RANK(BB133,BB$13:BB$224)</f>
        <v>23</v>
      </c>
      <c r="BE133" s="73">
        <v>7</v>
      </c>
      <c r="BF133" s="73">
        <v>6</v>
      </c>
      <c r="BG133" s="77">
        <f>+SUM(BE133,BF133)</f>
        <v>13</v>
      </c>
      <c r="BH133" s="76">
        <f>(IF(BG133=-1,0,(IF(BG133&lt;BG$4,0,IF(BG133&gt;BG$3,1,((-BG$4+BG133)/BG$5))))))*100</f>
        <v>65</v>
      </c>
      <c r="BI133" s="119">
        <f>+BH133</f>
        <v>65</v>
      </c>
      <c r="BJ133" s="115">
        <f>ROUND(BH133,1)</f>
        <v>65</v>
      </c>
      <c r="BK133" s="69">
        <f>RANK(BI133,BI$13:BI$224)</f>
        <v>67</v>
      </c>
      <c r="BL133" s="73">
        <v>7</v>
      </c>
      <c r="BM133" s="68">
        <f>(IF(BL133=-1,0,(IF(BL133&lt;BL$4,0,IF(BL133&gt;BL$3,1,((-BL$4+BL133)/BL$5))))))*100</f>
        <v>70</v>
      </c>
      <c r="BN133" s="73">
        <v>8</v>
      </c>
      <c r="BO133" s="68">
        <f>(IF(BN133=-1,0,(IF(BN133&lt;BN$4,0,IF(BN133&gt;BN$3,1,((-BN$4+BN133)/BN$5))))))*100</f>
        <v>80</v>
      </c>
      <c r="BP133" s="73">
        <v>9</v>
      </c>
      <c r="BQ133" s="68">
        <f>(IF(BP133=-1,0,(IF(BP133&lt;BP$4,0,IF(BP133&gt;BP$3,1,((-BP$4+BP133)/BP$5))))))*100</f>
        <v>90</v>
      </c>
      <c r="BR133" s="73">
        <v>5</v>
      </c>
      <c r="BS133" s="78">
        <f>(IF(BR133=-1,0,(IF(BR133&lt;BR$4,0,IF(BR133&gt;BR$3,1,((-BR$4+BR133)/BR$5))))))*100</f>
        <v>83.333333333333343</v>
      </c>
      <c r="BT133" s="73">
        <v>5</v>
      </c>
      <c r="BU133" s="68">
        <f>(IF(BT133=-1,0,(IF(BT133&lt;BT$4,0,IF(BT133&gt;BT$3,1,((-BT$4+BT133)/BT$5))))))*100</f>
        <v>71.428571428571431</v>
      </c>
      <c r="BV133" s="73">
        <v>5</v>
      </c>
      <c r="BW133" s="66">
        <f>(IF(BV133=-1,0,(IF(BV133&lt;BV$4,0,IF(BV133&gt;BV$3,1,((-BV$4+BV133)/BV$5))))))*100</f>
        <v>71.428571428571431</v>
      </c>
      <c r="BX133" s="77">
        <f>+SUM(BN133,BL133,BP133,BR133,BT133,BV133)</f>
        <v>39</v>
      </c>
      <c r="BY133" s="80">
        <f>(IF(BX133=-1,0,(IF(BX133&lt;BX$4,0,IF(BX133&gt;BX$3,1,((-BX$4+BX133)/BX$5))))))*100</f>
        <v>78</v>
      </c>
      <c r="BZ133" s="78">
        <f>+BY133</f>
        <v>78</v>
      </c>
      <c r="CA133" s="115">
        <f>+ROUND(BY133,1)</f>
        <v>78</v>
      </c>
      <c r="CB133" s="72">
        <f>RANK(BZ133,BZ$13:BZ$224)</f>
        <v>18</v>
      </c>
      <c r="CC133" s="73">
        <v>8</v>
      </c>
      <c r="CD133" s="68">
        <f>(IF(CC133=-1,0,(IF(CC133&gt;CC$4,0,IF(CC133&lt;CC$3,1,((CC$4-CC133)/CC$5))))))*100</f>
        <v>91.666666666666657</v>
      </c>
      <c r="CE133" s="73">
        <v>140</v>
      </c>
      <c r="CF133" s="66">
        <f>(IF(CE133=-1,0,(IF(CE133&gt;CE$4,0,IF(CE133&lt;CE$3,1,((CE$4-CE133)/CE$5))))))*100</f>
        <v>85.935085007727977</v>
      </c>
      <c r="CG133" s="73">
        <v>22.233829966659702</v>
      </c>
      <c r="CH133" s="66">
        <f>(IF(CG133=-1,0,(IF(CG133&gt;CG$4,0,IF(CG133&lt;CG$3,1,((CG$4-CG133)/CG$5)^$CH$3)))))*100</f>
        <v>100</v>
      </c>
      <c r="CI133" s="73">
        <v>1.5</v>
      </c>
      <c r="CJ133" s="78">
        <f>IF(CI133="NO VAT","No VAT",(IF(CI133="NO REFUND",0,(IF(CI133&gt;CI$5,0,IF(CI133&lt;CI$3,1,((CI$5-CI133)/CI$5))))))*100)</f>
        <v>97</v>
      </c>
      <c r="CK133" s="73">
        <v>4.3095238095238102</v>
      </c>
      <c r="CL133" s="68">
        <f>IF(CK133="NO VAT","No VAT",(IF(CK133="NO REFUND",0,(IF(CK133&gt;CK$4,0,IF(CK133&lt;CK$3,1,((CK$4-CK133)/CK$5))))))*100)</f>
        <v>97.858062143776436</v>
      </c>
      <c r="CM133" s="73">
        <v>2.5</v>
      </c>
      <c r="CN133" s="68">
        <f>IF(CM133="NO CIT","No CIT",IF(CM133&gt;CM$4,0,IF(CM133&lt;CM$3,1,((CM$4-CM133)/CM$5)))*100)</f>
        <v>98.165137614678898</v>
      </c>
      <c r="CO133" s="73">
        <v>0</v>
      </c>
      <c r="CP133" s="66">
        <f>IF(CO133="NO CIT","No CIT",IF(CO133&gt;CO$4,0,IF(CO133&lt;CO$3,1,((CO$5-CO133)/CO$5)))*100)</f>
        <v>100</v>
      </c>
      <c r="CQ133" s="157">
        <f>IF(OR(ISNUMBER(CJ133),ISNUMBER(CL133),ISNUMBER(CN133),ISNUMBER(CP133)),AVERAGE(CJ133,CL133,CN133,CP133),"")</f>
        <v>98.255799939613837</v>
      </c>
      <c r="CR133" s="128">
        <f>AVERAGE(CD133,CF133,CH133,CQ133)</f>
        <v>93.964387903502114</v>
      </c>
      <c r="CS133" s="78">
        <f>+CR133</f>
        <v>93.964387903502114</v>
      </c>
      <c r="CT133" s="115">
        <f>ROUND(CR133,1)</f>
        <v>94</v>
      </c>
      <c r="CU133" s="69">
        <f>RANK(CS133,CS$13:CS$224)</f>
        <v>5</v>
      </c>
      <c r="CV133" s="73">
        <v>24</v>
      </c>
      <c r="CW133" s="68">
        <f>(IF(CV133=-1,0,(IF(CV133&gt;CV$4,0,IF(CV133&lt;CV$3,1,((CV$4-CV133)/CV$5))))))*100</f>
        <v>85.534591194968556</v>
      </c>
      <c r="CX133" s="73">
        <v>9</v>
      </c>
      <c r="CY133" s="68">
        <f>(IF(CX133=-1,0,(IF(CX133&gt;CX$4,0,IF(CX133&lt;CX$3,1,((CX$4-CX133)/CX$5))))))*100</f>
        <v>95.26627218934911</v>
      </c>
      <c r="CZ133" s="73">
        <v>302.625</v>
      </c>
      <c r="DA133" s="68">
        <f>(IF(CZ133=-1,0,(IF(CZ133&gt;CZ$4,0,IF(CZ133&lt;CZ$3,1,((CZ$4-CZ133)/CZ$5))))))*100</f>
        <v>71.450471698113205</v>
      </c>
      <c r="DB133" s="73">
        <v>128.125</v>
      </c>
      <c r="DC133" s="68">
        <f>(IF(DB133=-1,0,(IF(DB133&gt;DB$4,0,IF(DB133&lt;DB$3,1,((DB$4-DB133)/DB$5))))))*100</f>
        <v>67.96875</v>
      </c>
      <c r="DD133" s="73">
        <v>41</v>
      </c>
      <c r="DE133" s="68">
        <f>(IF(DD133=-1,0,(IF(DD133&gt;DD$4,0,IF(DD133&lt;DD$3,1,((DD$4-DD133)/DD$5))))))*100</f>
        <v>85.663082437275989</v>
      </c>
      <c r="DF133" s="73">
        <v>8.625</v>
      </c>
      <c r="DG133" s="68">
        <f>(IF(DF133=-1,0,(IF(DF133&gt;DF$4,0,IF(DF133&lt;DF$3,1,((DF$4-DF133)/DF$5))))))*100</f>
        <v>96.809623430962347</v>
      </c>
      <c r="DH133" s="73">
        <v>372.125</v>
      </c>
      <c r="DI133" s="68">
        <f>(IF(DH133=-1,0,(IF(DH133&gt;DH$4,0,IF(DH133&lt;DH$3,1,((DH$4-DH133)/DH$5))))))*100</f>
        <v>68.989583333333343</v>
      </c>
      <c r="DJ133" s="73">
        <v>165.625</v>
      </c>
      <c r="DK133" s="66">
        <f>(IF(DJ133=-1,0,(IF(DJ133&gt;DJ$4,0,IF(DJ133&lt;DJ$3,1,((DJ$4-DJ133)/DJ$5))))))*100</f>
        <v>76.339285714285708</v>
      </c>
      <c r="DL133" s="78">
        <f>AVERAGE(CW133,CY133,DA133,DC133,DE133,DG133,DI133,DK133)</f>
        <v>81.002707499786027</v>
      </c>
      <c r="DM133" s="78">
        <f>+DL133</f>
        <v>81.002707499786027</v>
      </c>
      <c r="DN133" s="115">
        <f>ROUND(DL133,1)</f>
        <v>81</v>
      </c>
      <c r="DO133" s="69">
        <f>RANK(DM133,DM$13:DM$224)</f>
        <v>72</v>
      </c>
      <c r="DP133" s="67">
        <v>490</v>
      </c>
      <c r="DQ133" s="66">
        <f>(IF(DP133=-1,0,(IF(DP133&gt;DP$4,0,IF(DP133&lt;DP$3,1,((DP$4-DP133)/DP$5))))))*100</f>
        <v>69.672131147540981</v>
      </c>
      <c r="DR133" s="67">
        <v>25</v>
      </c>
      <c r="DS133" s="66">
        <f>(IF(DR133=-1,0,(IF(DR133&gt;DR$4,0,IF(DR133&lt;DR$3,1,((DR$4-DR133)/DR$5))))))*100</f>
        <v>71.991001124859395</v>
      </c>
      <c r="DT133" s="67">
        <v>13.5</v>
      </c>
      <c r="DU133" s="66">
        <f>DT133/18*100</f>
        <v>75</v>
      </c>
      <c r="DV133" s="78">
        <f>AVERAGE(DU133,DQ133,DS133)</f>
        <v>72.221044090800135</v>
      </c>
      <c r="DW133" s="78">
        <f>+DV133</f>
        <v>72.221044090800135</v>
      </c>
      <c r="DX133" s="115">
        <f>ROUND(DV133,1)</f>
        <v>72.2</v>
      </c>
      <c r="DY133" s="69">
        <f>RANK(DW133,DW$13:DW$224)</f>
        <v>20</v>
      </c>
      <c r="DZ133" s="67">
        <v>67.356603116591799</v>
      </c>
      <c r="EA133" s="68">
        <f>(IF(DZ133=-1,0,(IF(DZ133&lt;DZ$4,0,IF(DZ133&gt;DZ$3,1,((-DZ$4+DZ133)/DZ$5))))))*100</f>
        <v>72.504416702466941</v>
      </c>
      <c r="EB133" s="67">
        <v>12</v>
      </c>
      <c r="EC133" s="66">
        <f>(IF(EB133=-1,0,(IF(EB133&lt;EB$4,0,IF(EB133&gt;EB$3,1,((-EB$4+EB133)/EB$5))))))*100</f>
        <v>75</v>
      </c>
      <c r="ED133" s="68">
        <f>AVERAGE(EA133,EC133)</f>
        <v>73.752208351233463</v>
      </c>
      <c r="EE133" s="78">
        <f>+ED133</f>
        <v>73.752208351233463</v>
      </c>
      <c r="EF133" s="115">
        <f>ROUND(ED133,1)</f>
        <v>73.8</v>
      </c>
      <c r="EG133" s="69">
        <f>RANK(EE133,EE$13:EE$224)</f>
        <v>28</v>
      </c>
      <c r="EH133" s="81"/>
      <c r="EI133" s="81"/>
      <c r="EJ133" s="81"/>
      <c r="EK133" s="83">
        <f>RANK(EN133,EN$13:EN$224)</f>
        <v>13</v>
      </c>
      <c r="EL133" s="134">
        <f>ROUND(EM133,1)</f>
        <v>81.5</v>
      </c>
      <c r="EM133" s="158">
        <f>AVERAGE(Q133,AC133,BA133,BH133,BY133,CR133,DL133,DV133,ED133,AO133)</f>
        <v>81.468111233155838</v>
      </c>
      <c r="EN133" s="139">
        <f>AVERAGE(Q133,AC133,BA133,BH133,BY133,CR133,DL133,DV133,ED133,AO133)</f>
        <v>81.468111233155838</v>
      </c>
      <c r="EO133" s="84"/>
      <c r="EP133" s="85"/>
      <c r="EQ133" s="46"/>
    </row>
    <row r="134" spans="1:149" ht="14.45" customHeight="1" x14ac:dyDescent="0.25">
      <c r="A134" s="64" t="s">
        <v>132</v>
      </c>
      <c r="B134" s="156" t="str">
        <f>INDEX('Economy Names'!$A$2:$H$213,'Economy Names'!L123,'Economy Names'!$K$1)</f>
        <v>Mexico</v>
      </c>
      <c r="C134" s="88">
        <f>VLOOKUP($C$240,$A$12:$EH$225,C$226,0)*$D$240+VLOOKUP($C$241,$A$12:$EH$225,C$226,0)*$D$241</f>
        <v>7.83</v>
      </c>
      <c r="D134" s="87">
        <f>VLOOKUP($C$240,$A$12:$EG$225,D$226,0)*$D$240+VLOOKUP($C$241,$A$12:$EG$225,D$226,0)*$D$241</f>
        <v>59.82352941176471</v>
      </c>
      <c r="E134" s="88">
        <f>VLOOKUP($C$240,$A$12:$EH$225,E$226,0)*$D$240+VLOOKUP($C$241,$A$12:$EH$225,E$226,0)*$D$241</f>
        <v>8.4149999999999991</v>
      </c>
      <c r="F134" s="87">
        <f>VLOOKUP($C$240,$A$12:$EG$225,F$226,0)*$D$240+VLOOKUP($C$241,$A$12:$EG$225,F$226,0)*$D$241</f>
        <v>92.045226130653262</v>
      </c>
      <c r="G134" s="90">
        <f>VLOOKUP($C$240,$A$12:$EH$225,G$226,0)*$D$240+VLOOKUP($C$241,$A$12:$EH$225,G$226,0)*$D$241</f>
        <v>15.200838609840007</v>
      </c>
      <c r="H134" s="87">
        <f>VLOOKUP($C$240,$A$12:$EG$225,H$226,0)*$D$240+VLOOKUP($C$241,$A$12:$EG$225,H$226,0)*$D$241</f>
        <v>92.39958069507999</v>
      </c>
      <c r="I134" s="88">
        <f>VLOOKUP($C$240,$A$12:$EH$225,I$226,0)*$D$240+VLOOKUP($C$241,$A$12:$EH$225,I$226,0)*$D$241</f>
        <v>7.83</v>
      </c>
      <c r="J134" s="87">
        <f>VLOOKUP($C$240,$A$12:$EG$225,J$226,0)*$D$240+VLOOKUP($C$241,$A$12:$EG$225,J$226,0)*$D$241</f>
        <v>59.82352941176471</v>
      </c>
      <c r="K134" s="88">
        <f>VLOOKUP($C$240,$A$12:$EH$225,K$226,0)*$D$240+VLOOKUP($C$241,$A$12:$EH$225,K$226,0)*$D$241</f>
        <v>8.4149999999999991</v>
      </c>
      <c r="L134" s="87">
        <f>VLOOKUP($C$240,$A$12:$EG$225,L$226,0)*$D$240+VLOOKUP($C$241,$A$12:$EG$225,L$226,0)*$D$241</f>
        <v>92.045226130653262</v>
      </c>
      <c r="M134" s="90">
        <f>VLOOKUP($C$240,$A$12:$EH$225,M$226,0)*$D$240+VLOOKUP($C$241,$A$12:$EH$225,M$226,0)*$D$241</f>
        <v>15.200838609840007</v>
      </c>
      <c r="N134" s="89">
        <f>VLOOKUP($C$240,$A$12:$EG$225,N$226,0)*$D$240+VLOOKUP($C$241,$A$12:$EG$225,N$226,0)*$D$241</f>
        <v>92.39958069507999</v>
      </c>
      <c r="O134" s="90">
        <f>VLOOKUP($C$240,$A$12:$EH$225,O$226,0)*$D$240+VLOOKUP($C$241,$A$12:$EH$225,O$226,0)*$D$241</f>
        <v>5.5030842735000001E-4</v>
      </c>
      <c r="P134" s="87">
        <f>VLOOKUP($C$240,$A$12:$EG$225,P$226,0)*$D$240+VLOOKUP($C$241,$A$12:$EG$225,P$226,0)*$D$241</f>
        <v>99.999862422893159</v>
      </c>
      <c r="Q134" s="68">
        <f>25%*P134+12.5%*D134+12.5%*F134+12.5%*H134+12.5%*J134+12.5%*L134+12.5%*N134</f>
        <v>86.06704966509777</v>
      </c>
      <c r="R134" s="78">
        <f>+Q134</f>
        <v>86.06704966509777</v>
      </c>
      <c r="S134" s="115">
        <f>+ROUND(Q134,1)</f>
        <v>86.1</v>
      </c>
      <c r="T134" s="69">
        <f>RANK(R134,R$13:R$224)</f>
        <v>107</v>
      </c>
      <c r="U134" s="88">
        <f>VLOOKUP($C$240,$A$12:$EH$225,U$226,0)*$D$240+VLOOKUP($C$241,$A$12:$EH$225,U$226,0)*$D$241</f>
        <v>14.66</v>
      </c>
      <c r="V134" s="87">
        <f>VLOOKUP($C$240,$A$12:$EG$225,V$226,0)*$D$240+VLOOKUP($C$241,$A$12:$EG$225,V$226,0)*$D$241</f>
        <v>61.36</v>
      </c>
      <c r="W134" s="90">
        <f>VLOOKUP($C$240,$A$12:$EH$225,W$226,0)*$D$240+VLOOKUP($C$241,$A$12:$EH$225,W$226,0)*$D$241</f>
        <v>82.12</v>
      </c>
      <c r="X134" s="87">
        <f>VLOOKUP($C$240,$A$12:$EG$225,X$226,0)*$D$240+VLOOKUP($C$241,$A$12:$EG$225,X$226,0)*$D$241</f>
        <v>83.827089337175792</v>
      </c>
      <c r="Y134" s="90">
        <f>VLOOKUP($C$240,$A$12:$EH$225,Y$226,0)*$D$240+VLOOKUP($C$241,$A$12:$EH$225,Y$226,0)*$D$241</f>
        <v>9.5079142946135526</v>
      </c>
      <c r="Z134" s="89">
        <f>VLOOKUP($C$240,$A$12:$EG$225,Z$226,0)*$D$240+VLOOKUP($C$241,$A$12:$EG$225,Z$226,0)*$D$241</f>
        <v>52.460428526932233</v>
      </c>
      <c r="AA134" s="90">
        <f>VLOOKUP($C$240,$A$12:$EH$225,AA$226,0)*$D$240+VLOOKUP($C$241,$A$12:$EH$225,AA$226,0)*$D$241</f>
        <v>11.66</v>
      </c>
      <c r="AB134" s="87">
        <f>VLOOKUP($C$240,$A$12:$EG$225,AB$226,0)*$D$240+VLOOKUP($C$241,$A$12:$EG$225,AB$226,0)*$D$241</f>
        <v>77.73333333333332</v>
      </c>
      <c r="AC134" s="68">
        <f>AVERAGE(V134,X134,Z134,AB134)</f>
        <v>68.845212799360326</v>
      </c>
      <c r="AD134" s="68">
        <f>+AC134</f>
        <v>68.845212799360326</v>
      </c>
      <c r="AE134" s="115">
        <f>+ROUND(AC134,1)</f>
        <v>68.8</v>
      </c>
      <c r="AF134" s="72">
        <f>RANK(AD134,AD$13:AD$224)</f>
        <v>93</v>
      </c>
      <c r="AG134" s="88">
        <f>VLOOKUP($C$240,$A$12:$EH$225,AG$226,0)*$D$240+VLOOKUP($C$241,$A$12:$EH$225,AG$226,0)*$D$241</f>
        <v>6.83</v>
      </c>
      <c r="AH134" s="87">
        <f>VLOOKUP($C$240,$A$12:$EG$225,AH$226,0)*$D$240+VLOOKUP($C$241,$A$12:$EG$225,AH$226,0)*$D$241</f>
        <v>36.166666666666657</v>
      </c>
      <c r="AI134" s="88">
        <f>VLOOKUP($C$240,$A$12:$EH$225,AI$226,0)*$D$240+VLOOKUP($C$241,$A$12:$EH$225,AI$226,0)*$D$241</f>
        <v>100.44</v>
      </c>
      <c r="AJ134" s="87">
        <f>VLOOKUP($C$240,$A$12:$EG$225,AJ$226,0)*$D$240+VLOOKUP($C$241,$A$12:$EG$225,AJ$226,0)*$D$241</f>
        <v>64.156521739130426</v>
      </c>
      <c r="AK134" s="90">
        <f>VLOOKUP($C$240,$A$12:$EH$225,AK$226,0)*$D$240+VLOOKUP($C$241,$A$12:$EH$225,AK$226,0)*$D$241</f>
        <v>264.44335779988467</v>
      </c>
      <c r="AL134" s="87">
        <f>VLOOKUP($C$240,$A$12:$EG$225,AL$226,0)*$D$240+VLOOKUP($C$241,$A$12:$EG$225,AL$226,0)*$D$241</f>
        <v>96.735267187655751</v>
      </c>
      <c r="AM134" s="86">
        <f>VLOOKUP($C$240,$A$12:$EH$225,AM$226,0)*$D$240+VLOOKUP($C$241,$A$12:$EH$225,AM$226,0)*$D$241</f>
        <v>7</v>
      </c>
      <c r="AN134" s="87">
        <f>VLOOKUP($C$240,$A$12:$EG$225,AN$226,0)*$D$240+VLOOKUP($C$241,$A$12:$EG$225,AN$226,0)*$D$241</f>
        <v>87.5</v>
      </c>
      <c r="AO134" s="74">
        <f>AVERAGE(AH134,AJ134,AL134,AN134)</f>
        <v>71.139613898363208</v>
      </c>
      <c r="AP134" s="68">
        <f>+AO134</f>
        <v>71.139613898363208</v>
      </c>
      <c r="AQ134" s="115">
        <f>+ROUND(AO134,1)</f>
        <v>71.099999999999994</v>
      </c>
      <c r="AR134" s="69">
        <f>RANK(AP134,AP$13:AP$224)</f>
        <v>106</v>
      </c>
      <c r="AS134" s="88">
        <f>VLOOKUP($C$240,$A$12:$EH$225,AS$226,0)*$D$240+VLOOKUP($C$241,$A$12:$EH$225,AS$226,0)*$D$241</f>
        <v>7.66</v>
      </c>
      <c r="AT134" s="87">
        <f>VLOOKUP($C$240,$A$12:$EG$225,AT$226,0)*$D$240+VLOOKUP($C$241,$A$12:$EG$225,AT$226,0)*$D$241</f>
        <v>44.5</v>
      </c>
      <c r="AU134" s="88">
        <f>VLOOKUP($C$240,$A$12:$EH$225,AU$226,0)*$D$240+VLOOKUP($C$241,$A$12:$EH$225,AU$226,0)*$D$241</f>
        <v>38.769999999999996</v>
      </c>
      <c r="AV134" s="87">
        <f>VLOOKUP($C$240,$A$12:$EG$225,AV$226,0)*$D$240+VLOOKUP($C$241,$A$12:$EG$225,AV$226,0)*$D$241</f>
        <v>81.928229665071768</v>
      </c>
      <c r="AW134" s="88">
        <f>VLOOKUP($C$240,$A$12:$EH$225,AW$226,0)*$D$240+VLOOKUP($C$241,$A$12:$EH$225,AW$226,0)*$D$241</f>
        <v>5.9444560266344348</v>
      </c>
      <c r="AX134" s="89">
        <f>VLOOKUP($C$240,$A$12:$EG$225,AX$226,0)*$D$240+VLOOKUP($C$241,$A$12:$EG$225,AX$226,0)*$D$241</f>
        <v>60.370293155770426</v>
      </c>
      <c r="AY134" s="88">
        <f>VLOOKUP($C$240,$A$12:$EH$225,AY$226,0)*$D$240+VLOOKUP($C$241,$A$12:$EH$225,AY$226,0)*$D$241</f>
        <v>16.254999999999999</v>
      </c>
      <c r="AZ134" s="87">
        <f>VLOOKUP($C$240,$A$12:$EG$225,AZ$226,0)*$D$240+VLOOKUP($C$241,$A$12:$EG$225,AZ$226,0)*$D$241</f>
        <v>54.183333333333337</v>
      </c>
      <c r="BA134" s="76">
        <f>AVERAGE(AT134,AV134,AX134,AZ134)</f>
        <v>60.245464038543886</v>
      </c>
      <c r="BB134" s="68">
        <f>+BA134</f>
        <v>60.245464038543886</v>
      </c>
      <c r="BC134" s="115">
        <f>+ROUND(BA134,1)</f>
        <v>60.2</v>
      </c>
      <c r="BD134" s="69">
        <f>RANK(BB134,BB$13:BB$224)</f>
        <v>105</v>
      </c>
      <c r="BE134" s="86">
        <f>VLOOKUP($C$240,$A$12:$EH$225,BE$226,0)*$D$240+VLOOKUP($C$241,$A$12:$EH$225,BE$226,0)*$D$241</f>
        <v>8</v>
      </c>
      <c r="BF134" s="86">
        <f>VLOOKUP($C$240,$A$12:$EH$225,BF$226,0)*$D$240+VLOOKUP($C$241,$A$12:$EH$225,BF$226,0)*$D$241</f>
        <v>10</v>
      </c>
      <c r="BG134" s="77">
        <f>+SUM(BE134,BF134)</f>
        <v>18</v>
      </c>
      <c r="BH134" s="76">
        <f>(IF(BG134=-1,0,(IF(BG134&lt;BG$4,0,IF(BG134&gt;BG$3,1,((-BG$4+BG134)/BG$5))))))*100</f>
        <v>90</v>
      </c>
      <c r="BI134" s="119">
        <f>+BH134</f>
        <v>90</v>
      </c>
      <c r="BJ134" s="115">
        <f>ROUND(BH134,1)</f>
        <v>90</v>
      </c>
      <c r="BK134" s="69">
        <f>RANK(BI134,BI$13:BI$224)</f>
        <v>11</v>
      </c>
      <c r="BL134" s="86">
        <f>VLOOKUP($C$240,$A$12:$EH$225,BL$226,0)*$D$240+VLOOKUP($C$241,$A$12:$EH$225,BL$226,0)*$D$241</f>
        <v>8</v>
      </c>
      <c r="BM134" s="89">
        <f>VLOOKUP($C$240,$A$12:$EG$225,BM$226,0)*$D$240+VLOOKUP($C$241,$A$12:$EG$225,BM$226,0)*$D$241</f>
        <v>80</v>
      </c>
      <c r="BN134" s="86">
        <f>VLOOKUP($C$240,$A$12:$EH$225,BN$226,0)*$D$240+VLOOKUP($C$241,$A$12:$EH$225,BN$226,0)*$D$241</f>
        <v>5</v>
      </c>
      <c r="BO134" s="89">
        <f>VLOOKUP($C$240,$A$12:$EG$225,BO$226,0)*$D$240+VLOOKUP($C$241,$A$12:$EG$225,BO$226,0)*$D$241</f>
        <v>50</v>
      </c>
      <c r="BP134" s="86">
        <f>VLOOKUP($C$240,$A$12:$EH$225,BP$226,0)*$D$240+VLOOKUP($C$241,$A$12:$EH$225,BP$226,0)*$D$241</f>
        <v>5</v>
      </c>
      <c r="BQ134" s="89">
        <f>VLOOKUP($C$240,$A$12:$EG$225,BQ$226,0)*$D$240+VLOOKUP($C$241,$A$12:$EG$225,BQ$226,0)*$D$241</f>
        <v>50</v>
      </c>
      <c r="BR134" s="86">
        <f>VLOOKUP($C$240,$A$12:$EH$225,BR$226,0)*$D$240+VLOOKUP($C$241,$A$12:$EH$225,BR$226,0)*$D$241</f>
        <v>5</v>
      </c>
      <c r="BS134" s="89">
        <f>VLOOKUP($C$240,$A$12:$EG$225,BS$226,0)*$D$240+VLOOKUP($C$241,$A$12:$EG$225,BS$226,0)*$D$241</f>
        <v>83.333333333333343</v>
      </c>
      <c r="BT134" s="86">
        <f>VLOOKUP($C$240,$A$12:$EH$225,BT$226,0)*$D$240+VLOOKUP($C$241,$A$12:$EH$225,BT$226,0)*$D$241</f>
        <v>5</v>
      </c>
      <c r="BU134" s="89">
        <f>VLOOKUP($C$240,$A$12:$EG$225,BU$226,0)*$D$240+VLOOKUP($C$241,$A$12:$EG$225,BU$226,0)*$D$241</f>
        <v>71.428571428571431</v>
      </c>
      <c r="BV134" s="86">
        <f>VLOOKUP($C$240,$A$12:$EH$225,BV$226,0)*$D$240+VLOOKUP($C$241,$A$12:$EH$225,BV$226,0)*$D$241</f>
        <v>3</v>
      </c>
      <c r="BW134" s="87">
        <f>VLOOKUP($C$240,$A$12:$EG$225,BW$226,0)*$D$240+VLOOKUP($C$241,$A$12:$EG$225,BW$226,0)*$D$241</f>
        <v>42.857142857142854</v>
      </c>
      <c r="BX134" s="77">
        <f>+SUM(BN134,BL134,BP134,BR134,BT134,BV134)</f>
        <v>31</v>
      </c>
      <c r="BY134" s="80">
        <f>(IF(BX134=-1,0,(IF(BX134&lt;BX$4,0,IF(BX134&gt;BX$3,1,((-BX$4+BX134)/BX$5))))))*100</f>
        <v>62</v>
      </c>
      <c r="BZ134" s="78">
        <f>+BY134</f>
        <v>62</v>
      </c>
      <c r="CA134" s="115">
        <f>+ROUND(BY134,1)</f>
        <v>62</v>
      </c>
      <c r="CB134" s="72">
        <f>RANK(BZ134,BZ$13:BZ$224)</f>
        <v>61</v>
      </c>
      <c r="CC134" s="86">
        <f>VLOOKUP($C$240,$A$12:$EH$225,CC$226,0)*$D$240+VLOOKUP($C$241,$A$12:$EH$225,CC$226,0)*$D$241</f>
        <v>6</v>
      </c>
      <c r="CD134" s="89">
        <f>VLOOKUP($C$240,$A$12:$EH$225,CD$226,0)*$D$240+VLOOKUP($C$241,$A$12:$EH$225,CD$226,0)*$D$241</f>
        <v>95</v>
      </c>
      <c r="CE134" s="88">
        <f>VLOOKUP($C$240,$A$12:$EH$225,CE$226,0)*$D$240+VLOOKUP($C$241,$A$12:$EH$225,CE$226,0)*$D$241</f>
        <v>240.5</v>
      </c>
      <c r="CF134" s="87">
        <f>VLOOKUP($C$240,$A$12:$EH$225,CF$226,0)*$D$240+VLOOKUP($C$241,$A$12:$EH$225,CF$226,0)*$D$241</f>
        <v>70.40185471406491</v>
      </c>
      <c r="CG134" s="88">
        <f>VLOOKUP($C$240,$A$12:$EH$225,CG$226,0)*$D$240+VLOOKUP($C$241,$A$12:$EH$225,CG$226,0)*$D$241</f>
        <v>55.109885566656494</v>
      </c>
      <c r="CH134" s="87">
        <f>VLOOKUP($C$240,$A$12:$EH$225,CH$226,0)*$D$240+VLOOKUP($C$241,$A$12:$EH$225,CH$226,0)*$D$241</f>
        <v>57.339850815701631</v>
      </c>
      <c r="CI134" s="90">
        <f>IF(OR(VLOOKUP($C$240,$A$12:$EH$225,CI$226,0)="NO VAT",VLOOKUP($C$241,$A$12:$EH$225,CI$226,0)="NO VAT"), "NO VAT", (IF(OR(VLOOKUP($C$240,$A$12:$EH$225,CI$226,0)="NO REFUND", VLOOKUP($C$241,$A$12:$EH$225,CI$226,0)="NO REFUND"), "NO REFUND", VLOOKUP($C$240,$A$12:$EH$225,CI$226,0)*$D$240+VLOOKUP($C$241,$A$12:$EH$225,CI$226,0)*$D$241)))</f>
        <v>20.5</v>
      </c>
      <c r="CJ134" s="89">
        <f>IF(OR(VLOOKUP($C$240,$A$12:$EH$225,CJ$226,0)="NO VAT",VLOOKUP($C$241,$A$12:$EH$225,CJ$226,0)="NO VAT"), "NO VAT", (IF(OR(VLOOKUP($C$240,$A$12:$EH$225,CJ$226,0)="NO REFUND", VLOOKUP($C$241,$A$12:$EH$225,CJ$226,0)="NO REFUND"), "NO REFUND", VLOOKUP($C$240,$A$12:$EH$225,CJ$226,0)*$D$240+VLOOKUP($C$241,$A$12:$EH$225,CJ$226,0)*$D$241)))</f>
        <v>59</v>
      </c>
      <c r="CK134" s="90">
        <f>IF(OR(VLOOKUP($C$240,$A$12:$EH$225,CK$226,0)="NO VAT",VLOOKUP($C$241,$A$12:$EH$225,CK$226,0)="NO VAT"), "NO VAT", (IF(OR(VLOOKUP($C$240,$A$12:$EH$225,CK$226,0)="NO REFUND", VLOOKUP($C$241,$A$12:$EH$225,CK$226,0)="NO REFUND"), "NO REFUND", VLOOKUP($C$240,$A$12:$EH$225,CK$226,0)*$D$240+VLOOKUP($C$241,$A$12:$EH$225,CK$226,0)*$D$241)))</f>
        <v>42.02380952380949</v>
      </c>
      <c r="CL134" s="89">
        <f>IF(OR(VLOOKUP($C$240,$A$12:$EH$225,CL$226,0)="NO VAT",VLOOKUP($C$241,$A$12:$EH$225,CL$226,0)="NO VAT"), "NO VAT", (IF(OR(VLOOKUP($C$240,$A$12:$EH$225,CL$226,0)="NO REFUND", VLOOKUP($C$241,$A$12:$EH$225,CL$226,0)="NO REFUND"), "NO REFUND", VLOOKUP($C$240,$A$12:$EH$225,CL$226,0)*$D$240+VLOOKUP($C$241,$A$12:$EH$225,CL$226,0)*$D$241)))</f>
        <v>25.05056076484653</v>
      </c>
      <c r="CM134" s="90">
        <f>IF(OR(VLOOKUP($C$240,$A$12:$EH$225,CM$226,0)="NO CIT",VLOOKUP($C$241,$A$12:$EH$225,CM$226,0)="NO CIT"), "NO CIT",VLOOKUP($C$240,$A$12:$EH$225,CM$226,0)*$D$240+VLOOKUP($C$241,$A$12:$EH$225,CM$226,0)*$D$241)</f>
        <v>13.5</v>
      </c>
      <c r="CN134" s="89">
        <f>IF(OR(VLOOKUP($C$240,$A$12:$EH$225,CN$226,0)="NO CIT",VLOOKUP($C$241,$A$12:$EH$225,CN$226,0)="NO CIT"), "NO CIT",VLOOKUP($C$240,$A$12:$EH$225,CN$226,0)*$D$240+VLOOKUP($C$241,$A$12:$EH$225,CN$226,0)*$D$241)</f>
        <v>77.981651376146786</v>
      </c>
      <c r="CO134" s="90">
        <f>IF(OR(VLOOKUP($C$240,$A$12:$EH$225,CO$226,0)="NO CIT",VLOOKUP($C$241,$A$12:$EH$225,CO$226,0)="NO CIT"), "NO CIT",VLOOKUP($C$240,$A$12:$EH$225,CO$226,0)*$D$240+VLOOKUP($C$241,$A$12:$EH$225,CO$226,0)*$D$241)</f>
        <v>87.142857142857082</v>
      </c>
      <c r="CP134" s="90">
        <f>IF(OR(VLOOKUP($C$240,$A$12:$EH$225,CP$226,0)="NO CIT",VLOOKUP($C$241,$A$12:$EH$225,CP$226,0)="NO CIT"), "NO CIT",VLOOKUP($C$240,$A$12:$EH$225,CP$226,0)*$D$240+VLOOKUP($C$241,$A$12:$EH$225,CP$226,0)*$D$241)</f>
        <v>0</v>
      </c>
      <c r="CQ134" s="157">
        <f>IF(OR(ISNUMBER(CJ134),ISNUMBER(CL134),ISNUMBER(CN134),ISNUMBER(CP134)),AVERAGE(CJ134,CL134,CN134,CP134),"")</f>
        <v>40.508053035248324</v>
      </c>
      <c r="CR134" s="128">
        <f>AVERAGE(CD134,CF134,CH134,CQ134)</f>
        <v>65.812439641253718</v>
      </c>
      <c r="CS134" s="78">
        <f>+CR134</f>
        <v>65.812439641253718</v>
      </c>
      <c r="CT134" s="115">
        <f>ROUND(CR134,1)</f>
        <v>65.8</v>
      </c>
      <c r="CU134" s="69">
        <f>RANK(CS134,CS$13:CS$224)</f>
        <v>120</v>
      </c>
      <c r="CV134" s="88">
        <f>VLOOKUP($C$240,$A$12:$EH$225,CV$226,0)*$D$240+VLOOKUP($C$241,$A$12:$EH$225,CV$226,0)*$D$241</f>
        <v>20.3888888888889</v>
      </c>
      <c r="CW134" s="89">
        <f>VLOOKUP($C$240,$A$12:$EG$225,CW$226,0)*$D$240+VLOOKUP($C$241,$A$12:$EG$225,CW$226,0)*$D$241</f>
        <v>87.80573025856043</v>
      </c>
      <c r="CX134" s="86">
        <f>VLOOKUP($C$240,$A$12:$EH$225,CX$226,0)*$D$240+VLOOKUP($C$241,$A$12:$EH$225,CX$226,0)*$D$241</f>
        <v>8</v>
      </c>
      <c r="CY134" s="89">
        <f>VLOOKUP($C$240,$A$12:$EG$225,CY$226,0)*$D$240+VLOOKUP($C$241,$A$12:$EG$225,CY$226,0)*$D$241</f>
        <v>95.857988165680467</v>
      </c>
      <c r="CZ134" s="86">
        <f>VLOOKUP($C$240,$A$12:$EH$225,CZ$226,0)*$D$240+VLOOKUP($C$241,$A$12:$EH$225,CZ$226,0)*$D$241</f>
        <v>400</v>
      </c>
      <c r="DA134" s="89">
        <f>VLOOKUP($C$240,$A$12:$EG$225,DA$226,0)*$D$240+VLOOKUP($C$241,$A$12:$EG$225,DA$226,0)*$D$241</f>
        <v>62.264150943396224</v>
      </c>
      <c r="DB134" s="86">
        <f>VLOOKUP($C$240,$A$12:$EH$225,DB$226,0)*$D$240+VLOOKUP($C$241,$A$12:$EH$225,DB$226,0)*$D$241</f>
        <v>60</v>
      </c>
      <c r="DC134" s="89">
        <f>VLOOKUP($C$240,$A$12:$EG$225,DC$226,0)*$D$240+VLOOKUP($C$241,$A$12:$EG$225,DC$226,0)*$D$241</f>
        <v>85</v>
      </c>
      <c r="DD134" s="88">
        <f>VLOOKUP($C$240,$A$12:$EH$225,DD$226,0)*$D$240+VLOOKUP($C$241,$A$12:$EH$225,DD$226,0)*$D$241</f>
        <v>44.2222222222222</v>
      </c>
      <c r="DE134" s="89">
        <f>VLOOKUP($C$240,$A$12:$EG$225,DE$226,0)*$D$240+VLOOKUP($C$241,$A$12:$EG$225,DE$226,0)*$D$241</f>
        <v>84.508164078056552</v>
      </c>
      <c r="DF134" s="88">
        <f>VLOOKUP($C$240,$A$12:$EH$225,DF$226,0)*$D$240+VLOOKUP($C$241,$A$12:$EH$225,DF$226,0)*$D$241</f>
        <v>17.5555555555556</v>
      </c>
      <c r="DG134" s="89">
        <f>VLOOKUP($C$240,$A$12:$EG$225,DG$226,0)*$D$240+VLOOKUP($C$241,$A$12:$EG$225,DG$226,0)*$D$241</f>
        <v>93.072989307298911</v>
      </c>
      <c r="DH134" s="91">
        <f>VLOOKUP($C$240,$A$12:$EH$225,DH$226,0)*$D$240+VLOOKUP($C$241,$A$12:$EH$225,DH$226,0)*$D$241</f>
        <v>450</v>
      </c>
      <c r="DI134" s="89">
        <f>VLOOKUP($C$240,$A$12:$EG$225,DI$226,0)*$D$240+VLOOKUP($C$241,$A$12:$EG$225,DI$226,0)*$D$241</f>
        <v>62.5</v>
      </c>
      <c r="DJ134" s="86">
        <f>VLOOKUP($C$240,$A$12:$EH$225,DJ$226,0)*$D$240+VLOOKUP($C$241,$A$12:$EH$225,DJ$226,0)*$D$241</f>
        <v>100</v>
      </c>
      <c r="DK134" s="87">
        <f>VLOOKUP($C$240,$A$12:$EG$225,DK$226,0)*$D$240+VLOOKUP($C$241,$A$12:$EG$225,DK$226,0)*$D$241</f>
        <v>85.714285714285708</v>
      </c>
      <c r="DL134" s="78">
        <f>AVERAGE(CW134,CY134,DA134,DC134,DE134,DG134,DI134,DK134)</f>
        <v>82.090413558409779</v>
      </c>
      <c r="DM134" s="78">
        <f>+DL134</f>
        <v>82.090413558409779</v>
      </c>
      <c r="DN134" s="115">
        <f>ROUND(DL134,1)</f>
        <v>82.1</v>
      </c>
      <c r="DO134" s="69">
        <f>RANK(DM134,DM$13:DM$224)</f>
        <v>69</v>
      </c>
      <c r="DP134" s="90">
        <f>VLOOKUP($C$240,$A$12:$EH$225,DP$226,0)*$D$240+VLOOKUP($C$241,$A$12:$EH$225,DP$226,0)*$D$241</f>
        <v>340.65</v>
      </c>
      <c r="DQ134" s="87">
        <f>VLOOKUP($C$240,$A$12:$EG$225,DQ$226,0)*$D$240+VLOOKUP($C$241,$A$12:$EG$225,DQ$226,0)*$D$241</f>
        <v>81.913934426229503</v>
      </c>
      <c r="DR134" s="88">
        <f>VLOOKUP($C$240,$A$12:$EH$225,DR$226,0)*$D$240+VLOOKUP($C$241,$A$12:$EH$225,DR$226,0)*$D$241</f>
        <v>32.972999999999999</v>
      </c>
      <c r="DS134" s="87">
        <f>VLOOKUP($C$240,$A$12:$EG$225,DS$226,0)*$D$240+VLOOKUP($C$241,$A$12:$EG$225,DS$226,0)*$D$241</f>
        <v>63.022497187851513</v>
      </c>
      <c r="DT134" s="88">
        <f>VLOOKUP($C$240,$A$12:$EH$225,DT$226,0)*$D$240+VLOOKUP($C$241,$A$12:$EH$225,DT$226,0)*$D$241</f>
        <v>10.094999999999999</v>
      </c>
      <c r="DU134" s="87">
        <f>VLOOKUP($C$240,$A$12:$EG$225,DU$226,0)*$D$240+VLOOKUP($C$241,$A$12:$EG$225,DU$226,0)*$D$241</f>
        <v>56.083333333333336</v>
      </c>
      <c r="DV134" s="78">
        <f>AVERAGE(DU134,DQ134,DS134)</f>
        <v>67.006588315804791</v>
      </c>
      <c r="DW134" s="78">
        <f>+DV134</f>
        <v>67.006588315804791</v>
      </c>
      <c r="DX134" s="115">
        <f>ROUND(DV134,1)</f>
        <v>67</v>
      </c>
      <c r="DY134" s="69">
        <f>RANK(DW134,DW$13:DW$224)</f>
        <v>43</v>
      </c>
      <c r="DZ134" s="88">
        <f>VLOOKUP($C$240,$A$12:$EH$225,DZ$226,0)*$D$240+VLOOKUP($C$241,$A$12:$EH$225,DZ$226,0)*$D$241</f>
        <v>63.936289849387101</v>
      </c>
      <c r="EA134" s="89">
        <f>VLOOKUP($C$240,$A$12:$EG$225,EA$226,0)*$D$240+VLOOKUP($C$241,$A$12:$EG$225,EA$226,0)*$D$241</f>
        <v>68.82270166780097</v>
      </c>
      <c r="EB134" s="90">
        <f>VLOOKUP($C$240,$A$12:$EG$224,EB$226,FALSE)*$D$240+VLOOKUP($C$241,$A$12:$EG$224,EB$226,FALSE)*$D$241</f>
        <v>11.5</v>
      </c>
      <c r="EC134" s="87">
        <f>VLOOKUP($C$240,$A$12:$EG$225,EC$226,0)*$D$240+VLOOKUP($C$241,$A$12:$EG$225,EC$226,0)*$D$241</f>
        <v>71.875</v>
      </c>
      <c r="ED134" s="68">
        <f>AVERAGE(EA134,EC134)</f>
        <v>70.348850833900485</v>
      </c>
      <c r="EE134" s="78">
        <f>+ED134</f>
        <v>70.348850833900485</v>
      </c>
      <c r="EF134" s="115">
        <f>ROUND(ED134,1)</f>
        <v>70.3</v>
      </c>
      <c r="EG134" s="69">
        <f>RANK(EE134,EE$13:EE$224)</f>
        <v>33</v>
      </c>
      <c r="EH134" s="81"/>
      <c r="EI134" s="92">
        <v>2</v>
      </c>
      <c r="EJ134" s="81"/>
      <c r="EK134" s="83">
        <f>RANK(EN134,EN$13:EN$224)</f>
        <v>60</v>
      </c>
      <c r="EL134" s="134">
        <f>ROUND(EM134,1)</f>
        <v>72.400000000000006</v>
      </c>
      <c r="EM134" s="158">
        <f>AVERAGE(Q134,AC134,BA134,BH134,BY134,CR134,DL134,DV134,ED134,AO134)</f>
        <v>72.355563275073408</v>
      </c>
      <c r="EN134" s="139">
        <f>AVERAGE(Q134,AC134,BA134,BH134,BY134,CR134,DL134,DV134,ED134,AO134)</f>
        <v>72.355563275073408</v>
      </c>
      <c r="EO134" s="84">
        <v>1</v>
      </c>
      <c r="EP134" s="85"/>
      <c r="EQ134" s="46"/>
      <c r="ES134" s="84">
        <v>1</v>
      </c>
    </row>
    <row r="135" spans="1:149" ht="14.45" customHeight="1" x14ac:dyDescent="0.25">
      <c r="A135" s="64" t="s">
        <v>1902</v>
      </c>
      <c r="B135" s="156" t="str">
        <f>INDEX('Economy Names'!$A$2:$H$213,'Economy Names'!L124,'Economy Names'!$K$1)</f>
        <v>Mexico Mexico City</v>
      </c>
      <c r="C135" s="65">
        <v>8</v>
      </c>
      <c r="D135" s="66">
        <f>(IF(C135=-1,0,(IF(C135&gt;C$4,0,IF(C135&lt;C$3,1,((C$4-C135)/C$5))))))*100</f>
        <v>58.82352941176471</v>
      </c>
      <c r="E135" s="65">
        <v>8.5</v>
      </c>
      <c r="F135" s="66">
        <f>(IF(E135=-1,0,(IF(E135&gt;E$4,0,IF(E135&lt;E$3,1,((E$4-E135)/E$5))))))*100</f>
        <v>91.959798994974875</v>
      </c>
      <c r="G135" s="67">
        <v>16.2599631029194</v>
      </c>
      <c r="H135" s="66">
        <f>(IF(G135=-1,0,(IF(G135&gt;G$4,0,IF(G135&lt;G$3,1,((G$4-G135)/G$5))))))*100</f>
        <v>91.870018448540293</v>
      </c>
      <c r="I135" s="65">
        <v>8</v>
      </c>
      <c r="J135" s="66">
        <f>(IF(I135=-1,0,(IF(I135&gt;I$4,0,IF(I135&lt;I$3,1,((I$4-I135)/I$5))))))*100</f>
        <v>58.82352941176471</v>
      </c>
      <c r="K135" s="65">
        <v>8.5</v>
      </c>
      <c r="L135" s="66">
        <f>(IF(K135=-1,0,(IF(K135&gt;K$4,0,IF(K135&lt;K$3,1,((K$4-K135)/K$5))))))*100</f>
        <v>91.959798994974875</v>
      </c>
      <c r="M135" s="67">
        <v>16.2599631029194</v>
      </c>
      <c r="N135" s="68">
        <f>(IF(M135=-1,0,(IF(M135&gt;M$4,0,IF(M135&lt;M$3,1,((M$4-M135)/M$5))))))*100</f>
        <v>91.870018448540293</v>
      </c>
      <c r="O135" s="67">
        <v>5.5030842735000001E-4</v>
      </c>
      <c r="P135" s="66">
        <f>(IF(O135=-1,0,(IF(O135&gt;O$4,0,IF(O135&lt;O$3,1,((O$4-O135)/O$5))))))*100</f>
        <v>99.999862422893159</v>
      </c>
      <c r="Q135" s="68">
        <f>25%*P135+12.5%*D135+12.5%*F135+12.5%*H135+12.5%*J135+12.5%*L135+12.5%*N135</f>
        <v>85.663302319543249</v>
      </c>
      <c r="R135" s="78"/>
      <c r="S135" s="115">
        <f>+ROUND(Q135,1)</f>
        <v>85.7</v>
      </c>
      <c r="T135" s="69">
        <f>+VLOOKUP($F$234,$A$13:$DI$224,T$226,0)</f>
        <v>107</v>
      </c>
      <c r="U135" s="70">
        <v>15</v>
      </c>
      <c r="V135" s="66">
        <f>(IF(U135=-1,0,(IF(U135&gt;U$4,0,IF(U135&lt;U$3,1,((U$4-U135)/U$5))))))*100</f>
        <v>60</v>
      </c>
      <c r="W135" s="70">
        <v>76</v>
      </c>
      <c r="X135" s="66">
        <f>(IF(W135=-1,0,(IF(W135&gt;W$4,0,IF(W135&lt;W$3,1,((W$4-W135)/W$5))))))*100</f>
        <v>85.590778097982707</v>
      </c>
      <c r="Y135" s="71">
        <v>10.906861858310601</v>
      </c>
      <c r="Z135" s="68">
        <f>(IF(Y135=-1,0,(IF(Y135&gt;Y$4,0,IF(Y135&lt;Y$3,1,((Y$4-Y135)/Y$5))))))*100</f>
        <v>45.465690708446999</v>
      </c>
      <c r="AA135" s="70">
        <v>12</v>
      </c>
      <c r="AB135" s="66">
        <f>IF(AA135="No Practice", 0, AA135/15*100)</f>
        <v>80</v>
      </c>
      <c r="AC135" s="68">
        <f>AVERAGE(V135,X135,Z135,AB135)</f>
        <v>67.764117201607434</v>
      </c>
      <c r="AD135" s="68"/>
      <c r="AE135" s="115">
        <f>+ROUND(AC135,1)</f>
        <v>67.8</v>
      </c>
      <c r="AF135" s="72">
        <f>+VLOOKUP($F$234,$A$13:$DI$224,AF$226,0)</f>
        <v>93</v>
      </c>
      <c r="AG135" s="70">
        <v>7</v>
      </c>
      <c r="AH135" s="66">
        <f>(IF(AG135=-1,0,(IF(AG135&gt;AG$4,0,IF(AG135&lt;AG$3,1,((AG$4-AG135)/AG$5))))))*100</f>
        <v>33.333333333333329</v>
      </c>
      <c r="AI135" s="70">
        <v>112</v>
      </c>
      <c r="AJ135" s="66">
        <f>(IF(AI135=-1,0,(IF(AI135&gt;AI$4,0,IF(AI135&lt;AI$3,1,((AI$4-AI135)/AI$5))))))*100</f>
        <v>59.130434782608695</v>
      </c>
      <c r="AK135" s="71">
        <v>281.32046362828601</v>
      </c>
      <c r="AL135" s="66">
        <f>(IF(AK135=-1,0,(IF(AK135&gt;AK$4,0,IF(AK135&lt;AK$3,1,((AK$4-AK135)/AK$5))))))*100</f>
        <v>96.526907856440914</v>
      </c>
      <c r="AM135" s="70">
        <v>7</v>
      </c>
      <c r="AN135" s="66">
        <f>+IF(AM135="No Practice",0,AM135/8)*100</f>
        <v>87.5</v>
      </c>
      <c r="AO135" s="74">
        <f>AVERAGE(AH135,AJ135,AL135,AN135)</f>
        <v>69.122668993095743</v>
      </c>
      <c r="AP135" s="68"/>
      <c r="AQ135" s="115">
        <f>+ROUND(AO135,1)</f>
        <v>69.099999999999994</v>
      </c>
      <c r="AR135" s="69">
        <f>+VLOOKUP($F$234,$A$13:$DI$224,AR$226,0)</f>
        <v>106</v>
      </c>
      <c r="AS135" s="75">
        <v>8</v>
      </c>
      <c r="AT135" s="66">
        <f>(IF(AS135=-1,0,(IF(AS135&gt;AS$4,0,IF(AS135&lt;AS$3,1,((AS$4-AS135)/AS$5))))))*100</f>
        <v>41.666666666666671</v>
      </c>
      <c r="AU135" s="75">
        <v>42</v>
      </c>
      <c r="AV135" s="66">
        <f>(IF(AU135=-1,0,(IF(AU135&gt;AU$4,0,IF(AU135&lt;AU$3,1,((AU$4-AU135)/AU$5))))))*100</f>
        <v>80.382775119617222</v>
      </c>
      <c r="AW135" s="75">
        <v>6.2374494130345601</v>
      </c>
      <c r="AX135" s="68">
        <f>(IF(AW135=-1,0,(IF(AW135&gt;AW$4,0,IF(AW135&lt;AW$3,1,((AW$4-AW135)/AW$5))))))*100</f>
        <v>58.417003913102924</v>
      </c>
      <c r="AY135" s="75">
        <v>16</v>
      </c>
      <c r="AZ135" s="66">
        <f>+IF(AY135="No Practice",0,AY135/30)*100</f>
        <v>53.333333333333336</v>
      </c>
      <c r="BA135" s="76">
        <f>AVERAGE(AT135,AV135,AX135,AZ135)</f>
        <v>58.449944758180038</v>
      </c>
      <c r="BB135" s="68"/>
      <c r="BC135" s="115">
        <f>+ROUND(BA135,1)</f>
        <v>58.4</v>
      </c>
      <c r="BD135" s="69">
        <f>+VLOOKUP($F$234,$A$13:$DI$224,BD$226,0)</f>
        <v>105</v>
      </c>
      <c r="BE135" s="73">
        <v>8</v>
      </c>
      <c r="BF135" s="73">
        <v>10</v>
      </c>
      <c r="BG135" s="77">
        <f>+SUM(BE135,BF135)</f>
        <v>18</v>
      </c>
      <c r="BH135" s="76">
        <f>(IF(BG135=-1,0,(IF(BG135&lt;BG$4,0,IF(BG135&gt;BG$3,1,((-BG$4+BG135)/BG$5))))))*100</f>
        <v>90</v>
      </c>
      <c r="BI135" s="119"/>
      <c r="BJ135" s="115">
        <f>ROUND(BH135,1)</f>
        <v>90</v>
      </c>
      <c r="BK135" s="69">
        <f>+VLOOKUP($F$234,$A$13:$DI$224,BK$226,0)</f>
        <v>11</v>
      </c>
      <c r="BL135" s="73">
        <v>8</v>
      </c>
      <c r="BM135" s="68">
        <f>(IF(BL135=-1,0,(IF(BL135&lt;BL$4,0,IF(BL135&gt;BL$3,1,((-BL$4+BL135)/BL$5))))))*100</f>
        <v>80</v>
      </c>
      <c r="BN135" s="73">
        <v>5</v>
      </c>
      <c r="BO135" s="68">
        <f>(IF(BN135=-1,0,(IF(BN135&lt;BN$4,0,IF(BN135&gt;BN$3,1,((-BN$4+BN135)/BN$5))))))*100</f>
        <v>50</v>
      </c>
      <c r="BP135" s="73">
        <v>5</v>
      </c>
      <c r="BQ135" s="68">
        <f>(IF(BP135=-1,0,(IF(BP135&lt;BP$4,0,IF(BP135&gt;BP$3,1,((-BP$4+BP135)/BP$5))))))*100</f>
        <v>50</v>
      </c>
      <c r="BR135" s="73">
        <v>5</v>
      </c>
      <c r="BS135" s="78">
        <f>(IF(BR135=-1,0,(IF(BR135&lt;BR$4,0,IF(BR135&gt;BR$3,1,((-BR$4+BR135)/BR$5))))))*100</f>
        <v>83.333333333333343</v>
      </c>
      <c r="BT135" s="73">
        <v>5</v>
      </c>
      <c r="BU135" s="68">
        <f>(IF(BT135=-1,0,(IF(BT135&lt;BT$4,0,IF(BT135&gt;BT$3,1,((-BT$4+BT135)/BT$5))))))*100</f>
        <v>71.428571428571431</v>
      </c>
      <c r="BV135" s="73">
        <v>3</v>
      </c>
      <c r="BW135" s="66">
        <f>(IF(BV135=-1,0,(IF(BV135&lt;BV$4,0,IF(BV135&gt;BV$3,1,((-BV$4+BV135)/BV$5))))))*100</f>
        <v>42.857142857142854</v>
      </c>
      <c r="BX135" s="77">
        <f>+SUM(BN135,BL135,BP135,BR135,BT135,BV135)</f>
        <v>31</v>
      </c>
      <c r="BY135" s="80">
        <f>(IF(BX135=-1,0,(IF(BX135&lt;BX$4,0,IF(BX135&gt;BX$3,1,((-BX$4+BX135)/BX$5))))))*100</f>
        <v>62</v>
      </c>
      <c r="BZ135" s="78"/>
      <c r="CA135" s="115">
        <f>+ROUND(BY135,1)</f>
        <v>62</v>
      </c>
      <c r="CB135" s="72">
        <f>+VLOOKUP($F$234,$A$13:$DI$224,CB$226,0)</f>
        <v>61</v>
      </c>
      <c r="CC135" s="73">
        <v>6</v>
      </c>
      <c r="CD135" s="68">
        <f>(IF(CC135=-1,0,(IF(CC135&gt;CC$4,0,IF(CC135&lt;CC$3,1,((CC$4-CC135)/CC$5))))))*100</f>
        <v>95</v>
      </c>
      <c r="CE135" s="73">
        <v>240.5</v>
      </c>
      <c r="CF135" s="66">
        <f>(IF(CE135=-1,0,(IF(CE135&gt;CE$4,0,IF(CE135&lt;CE$3,1,((CE$4-CE135)/CE$5))))))*100</f>
        <v>70.40185471406491</v>
      </c>
      <c r="CG135" s="73">
        <v>55.109885566656502</v>
      </c>
      <c r="CH135" s="66">
        <f>(IF(CG135=-1,0,(IF(CG135&gt;CG$4,0,IF(CG135&lt;CG$3,1,((CG$4-CG135)/CG$5)^$CH$3)))))*100</f>
        <v>57.339850815701631</v>
      </c>
      <c r="CI135" s="73">
        <v>20.5</v>
      </c>
      <c r="CJ135" s="78">
        <f>IF(CI135="NO VAT","No VAT",(IF(CI135="NO REFUND",0,(IF(CI135&gt;CI$5,0,IF(CI135&lt;CI$3,1,((CI$5-CI135)/CI$5))))))*100)</f>
        <v>59</v>
      </c>
      <c r="CK135" s="73">
        <v>42.023809523809497</v>
      </c>
      <c r="CL135" s="68">
        <f>IF(CK135="NO VAT","No VAT",(IF(CK135="NO REFUND",0,(IF(CK135&gt;CK$4,0,IF(CK135&lt;CK$3,1,((CK$4-CK135)/CK$5))))))*100)</f>
        <v>25.05056076484653</v>
      </c>
      <c r="CM135" s="73">
        <v>13.5</v>
      </c>
      <c r="CN135" s="68">
        <f>IF(CM135="NO CIT","No CIT",IF(CM135&gt;CM$4,0,IF(CM135&lt;CM$3,1,((CM$4-CM135)/CM$5)))*100)</f>
        <v>77.981651376146786</v>
      </c>
      <c r="CO135" s="73">
        <v>87.142857142857096</v>
      </c>
      <c r="CP135" s="66">
        <f>IF(CO135="NO CIT","No CIT",IF(CO135&gt;CO$4,0,IF(CO135&lt;CO$3,1,((CO$5-CO135)/CO$5)))*100)</f>
        <v>0</v>
      </c>
      <c r="CQ135" s="157">
        <f>IF(OR(ISNUMBER(CJ135),ISNUMBER(CL135),ISNUMBER(CN135),ISNUMBER(CP135)),AVERAGE(CJ135,CL135,CN135,CP135),"")</f>
        <v>40.508053035248324</v>
      </c>
      <c r="CR135" s="128">
        <f>AVERAGE(CD135,CF135,CH135,CQ135)</f>
        <v>65.812439641253718</v>
      </c>
      <c r="CS135" s="78"/>
      <c r="CT135" s="115">
        <f>ROUND(CR135,1)</f>
        <v>65.8</v>
      </c>
      <c r="CU135" s="69">
        <f>+VLOOKUP($F$234,$A$13:$EL$224,CU$226,0)</f>
        <v>120</v>
      </c>
      <c r="CV135" s="73">
        <v>20.3888888888889</v>
      </c>
      <c r="CW135" s="68">
        <f>(IF(CV135=-1,0,(IF(CV135&gt;CV$4,0,IF(CV135&lt;CV$3,1,((CV$4-CV135)/CV$5))))))*100</f>
        <v>87.80573025856043</v>
      </c>
      <c r="CX135" s="73">
        <v>8</v>
      </c>
      <c r="CY135" s="68">
        <f>(IF(CX135=-1,0,(IF(CX135&gt;CX$4,0,IF(CX135&lt;CX$3,1,((CX$4-CX135)/CX$5))))))*100</f>
        <v>95.857988165680467</v>
      </c>
      <c r="CZ135" s="73">
        <v>400</v>
      </c>
      <c r="DA135" s="68">
        <f>(IF(CZ135=-1,0,(IF(CZ135&gt;CZ$4,0,IF(CZ135&lt;CZ$3,1,((CZ$4-CZ135)/CZ$5))))))*100</f>
        <v>62.264150943396224</v>
      </c>
      <c r="DB135" s="73">
        <v>60</v>
      </c>
      <c r="DC135" s="68">
        <f>(IF(DB135=-1,0,(IF(DB135&gt;DB$4,0,IF(DB135&lt;DB$3,1,((DB$4-DB135)/DB$5))))))*100</f>
        <v>85</v>
      </c>
      <c r="DD135" s="73">
        <v>44.2222222222222</v>
      </c>
      <c r="DE135" s="68">
        <f>(IF(DD135=-1,0,(IF(DD135&gt;DD$4,0,IF(DD135&lt;DD$3,1,((DD$4-DD135)/DD$5))))))*100</f>
        <v>84.508164078056552</v>
      </c>
      <c r="DF135" s="73">
        <v>17.5555555555556</v>
      </c>
      <c r="DG135" s="68">
        <f>(IF(DF135=-1,0,(IF(DF135&gt;DF$4,0,IF(DF135&lt;DF$3,1,((DF$4-DF135)/DF$5))))))*100</f>
        <v>93.072989307298911</v>
      </c>
      <c r="DH135" s="73">
        <v>450</v>
      </c>
      <c r="DI135" s="68">
        <f>(IF(DH135=-1,0,(IF(DH135&gt;DH$4,0,IF(DH135&lt;DH$3,1,((DH$4-DH135)/DH$5))))))*100</f>
        <v>62.5</v>
      </c>
      <c r="DJ135" s="73">
        <v>100</v>
      </c>
      <c r="DK135" s="66">
        <f>(IF(DJ135=-1,0,(IF(DJ135&gt;DJ$4,0,IF(DJ135&lt;DJ$3,1,((DJ$4-DJ135)/DJ$5))))))*100</f>
        <v>85.714285714285708</v>
      </c>
      <c r="DL135" s="78">
        <f>AVERAGE(CW135,CY135,DA135,DC135,DE135,DG135,DI135,DK135)</f>
        <v>82.090413558409779</v>
      </c>
      <c r="DM135" s="78"/>
      <c r="DN135" s="115">
        <f>ROUND(DL135,1)</f>
        <v>82.1</v>
      </c>
      <c r="DO135" s="69">
        <f>+VLOOKUP($F$234,$A$13:$EL$224,DO$226,0)</f>
        <v>69</v>
      </c>
      <c r="DP135" s="67">
        <v>350</v>
      </c>
      <c r="DQ135" s="66">
        <f>(IF(DP135=-1,0,(IF(DP135&gt;DP$4,0,IF(DP135&lt;DP$3,1,((DP$4-DP135)/DP$5))))))*100</f>
        <v>81.147540983606561</v>
      </c>
      <c r="DR135" s="67">
        <v>33.5</v>
      </c>
      <c r="DS135" s="66">
        <f>(IF(DR135=-1,0,(IF(DR135&gt;DR$4,0,IF(DR135&lt;DR$3,1,((DR$4-DR135)/DR$5))))))*100</f>
        <v>62.429696287963999</v>
      </c>
      <c r="DT135" s="67">
        <v>9.5</v>
      </c>
      <c r="DU135" s="66">
        <f>DT135/18*100</f>
        <v>52.777777777777779</v>
      </c>
      <c r="DV135" s="78">
        <f>AVERAGE(DU135,DQ135,DS135)</f>
        <v>65.451671683116118</v>
      </c>
      <c r="DW135" s="78"/>
      <c r="DX135" s="115">
        <f>ROUND(DV135,1)</f>
        <v>65.5</v>
      </c>
      <c r="DY135" s="69">
        <f>+VLOOKUP($F$234,$A$13:$EL$224,DY$226,0)</f>
        <v>43</v>
      </c>
      <c r="DZ135" s="67">
        <v>63.936289849387101</v>
      </c>
      <c r="EA135" s="68">
        <f>(IF(DZ135=-1,0,(IF(DZ135&lt;DZ$4,0,IF(DZ135&gt;DZ$3,1,((-DZ$4+DZ135)/DZ$5))))))*100</f>
        <v>68.82270166780097</v>
      </c>
      <c r="EB135" s="67">
        <v>11.5</v>
      </c>
      <c r="EC135" s="66">
        <f>(IF(EB135=-1,0,(IF(EB135&lt;EB$4,0,IF(EB135&gt;EB$3,1,((-EB$4+EB135)/EB$5))))))*100</f>
        <v>71.875</v>
      </c>
      <c r="ED135" s="68">
        <f>AVERAGE(EA135,EC135)</f>
        <v>70.348850833900485</v>
      </c>
      <c r="EE135" s="78"/>
      <c r="EF135" s="115">
        <f>ROUND(ED135,1)</f>
        <v>70.3</v>
      </c>
      <c r="EG135" s="69">
        <f>+VLOOKUP($F$234,$A$13:$EL$224,EG$226,0)</f>
        <v>33</v>
      </c>
      <c r="EH135" s="81"/>
      <c r="EI135" s="92">
        <v>1</v>
      </c>
      <c r="EJ135" s="81"/>
      <c r="EK135" s="83">
        <f>+VLOOKUP($F$234,$A$13:$EL$224,EK$226,0)</f>
        <v>60</v>
      </c>
      <c r="EL135" s="134">
        <f>ROUND(EM135,1)</f>
        <v>71.7</v>
      </c>
      <c r="EM135" s="158">
        <f>AVERAGE(Q135,AC135,BA135,BH135,BY135,CR135,DL135,DV135,ED135,AO135)</f>
        <v>71.670340898910666</v>
      </c>
      <c r="EN135" s="139"/>
      <c r="EO135" s="84"/>
      <c r="EP135" s="85">
        <v>1</v>
      </c>
      <c r="EQ135" s="64" t="s">
        <v>1380</v>
      </c>
      <c r="ES135" s="93">
        <v>1</v>
      </c>
    </row>
    <row r="136" spans="1:149" ht="14.45" customHeight="1" x14ac:dyDescent="0.25">
      <c r="A136" s="64" t="s">
        <v>1892</v>
      </c>
      <c r="B136" s="156" t="str">
        <f>INDEX('Economy Names'!$A$2:$H$213,'Economy Names'!L125,'Economy Names'!$K$1)</f>
        <v>Mexico Monterrey</v>
      </c>
      <c r="C136" s="65">
        <v>7</v>
      </c>
      <c r="D136" s="66">
        <f>(IF(C136=-1,0,(IF(C136&gt;C$4,0,IF(C136&lt;C$3,1,((C$4-C136)/C$5))))))*100</f>
        <v>64.705882352941174</v>
      </c>
      <c r="E136" s="65">
        <v>8</v>
      </c>
      <c r="F136" s="66">
        <f>(IF(E136=-1,0,(IF(E136&gt;E$4,0,IF(E136&lt;E$3,1,((E$4-E136)/E$5))))))*100</f>
        <v>92.462311557788951</v>
      </c>
      <c r="G136" s="67">
        <v>10.0298190259818</v>
      </c>
      <c r="H136" s="66">
        <f>(IF(G136=-1,0,(IF(G136&gt;G$4,0,IF(G136&lt;G$3,1,((G$4-G136)/G$5))))))*100</f>
        <v>94.985090487009103</v>
      </c>
      <c r="I136" s="65">
        <v>7</v>
      </c>
      <c r="J136" s="66">
        <f>(IF(I136=-1,0,(IF(I136&gt;I$4,0,IF(I136&lt;I$3,1,((I$4-I136)/I$5))))))*100</f>
        <v>64.705882352941174</v>
      </c>
      <c r="K136" s="65">
        <v>8</v>
      </c>
      <c r="L136" s="66">
        <f>(IF(K136=-1,0,(IF(K136&gt;K$4,0,IF(K136&lt;K$3,1,((K$4-K136)/K$5))))))*100</f>
        <v>92.462311557788951</v>
      </c>
      <c r="M136" s="67">
        <v>10.0298190259818</v>
      </c>
      <c r="N136" s="68">
        <f>(IF(M136=-1,0,(IF(M136&gt;M$4,0,IF(M136&lt;M$3,1,((M$4-M136)/M$5))))))*100</f>
        <v>94.985090487009103</v>
      </c>
      <c r="O136" s="67">
        <v>5.5030842735000001E-4</v>
      </c>
      <c r="P136" s="66">
        <f>(IF(O136=-1,0,(IF(O136&gt;O$4,0,IF(O136&lt;O$3,1,((O$4-O136)/O$5))))))*100</f>
        <v>99.999862422893159</v>
      </c>
      <c r="Q136" s="68">
        <f>25%*P136+12.5%*D136+12.5%*F136+12.5%*H136+12.5%*J136+12.5%*L136+12.5%*N136</f>
        <v>88.0382867051581</v>
      </c>
      <c r="R136" s="78"/>
      <c r="S136" s="115">
        <f>+ROUND(Q136,1)</f>
        <v>88</v>
      </c>
      <c r="T136" s="69">
        <f>+VLOOKUP($F$234,$A$13:$DI$224,T$226,0)</f>
        <v>107</v>
      </c>
      <c r="U136" s="70">
        <v>13</v>
      </c>
      <c r="V136" s="66">
        <f>(IF(U136=-1,0,(IF(U136&gt;U$4,0,IF(U136&lt;U$3,1,((U$4-U136)/U$5))))))*100</f>
        <v>68</v>
      </c>
      <c r="W136" s="70">
        <v>112</v>
      </c>
      <c r="X136" s="66">
        <f>(IF(W136=-1,0,(IF(W136&gt;W$4,0,IF(W136&lt;W$3,1,((W$4-W136)/W$5))))))*100</f>
        <v>75.216138328530263</v>
      </c>
      <c r="Y136" s="71">
        <v>2.6777585424456198</v>
      </c>
      <c r="Z136" s="68">
        <f>(IF(Y136=-1,0,(IF(Y136&gt;Y$4,0,IF(Y136&lt;Y$3,1,((Y$4-Y136)/Y$5))))))*100</f>
        <v>86.61120728777189</v>
      </c>
      <c r="AA136" s="70">
        <v>10</v>
      </c>
      <c r="AB136" s="66">
        <f>IF(AA136="No Practice", 0, AA136/15*100)</f>
        <v>66.666666666666657</v>
      </c>
      <c r="AC136" s="68">
        <f>AVERAGE(V136,X136,Z136,AB136)</f>
        <v>74.123503070742203</v>
      </c>
      <c r="AD136" s="68"/>
      <c r="AE136" s="115">
        <f>+ROUND(AC136,1)</f>
        <v>74.099999999999994</v>
      </c>
      <c r="AF136" s="72">
        <f>+VLOOKUP($F$234,$A$13:$DI$224,AF$226,0)</f>
        <v>93</v>
      </c>
      <c r="AG136" s="70">
        <v>6</v>
      </c>
      <c r="AH136" s="66">
        <f>(IF(AG136=-1,0,(IF(AG136&gt;AG$4,0,IF(AG136&lt;AG$3,1,((AG$4-AG136)/AG$5))))))*100</f>
        <v>50</v>
      </c>
      <c r="AI136" s="70">
        <v>44</v>
      </c>
      <c r="AJ136" s="66">
        <f>(IF(AI136=-1,0,(IF(AI136&gt;AI$4,0,IF(AI136&lt;AI$3,1,((AI$4-AI136)/AI$5))))))*100</f>
        <v>88.695652173913047</v>
      </c>
      <c r="AK136" s="71">
        <v>182.043370520043</v>
      </c>
      <c r="AL136" s="66">
        <f>(IF(AK136=-1,0,(IF(AK136&gt;AK$4,0,IF(AK136&lt;AK$3,1,((AK$4-AK136)/AK$5))))))*100</f>
        <v>97.752550981234037</v>
      </c>
      <c r="AM136" s="70">
        <v>7</v>
      </c>
      <c r="AN136" s="66">
        <f>+IF(AM136="No Practice",0,AM136/8)*100</f>
        <v>87.5</v>
      </c>
      <c r="AO136" s="74">
        <f>AVERAGE(AH136,AJ136,AL136,AN136)</f>
        <v>80.987050788786775</v>
      </c>
      <c r="AP136" s="68"/>
      <c r="AQ136" s="115">
        <f>+ROUND(AO136,1)</f>
        <v>81</v>
      </c>
      <c r="AR136" s="69">
        <f>+VLOOKUP($F$234,$A$13:$DI$224,AR$226,0)</f>
        <v>106</v>
      </c>
      <c r="AS136" s="75">
        <v>6</v>
      </c>
      <c r="AT136" s="66">
        <f>(IF(AS136=-1,0,(IF(AS136&gt;AS$4,0,IF(AS136&lt;AS$3,1,((AS$4-AS136)/AS$5))))))*100</f>
        <v>58.333333333333336</v>
      </c>
      <c r="AU136" s="75">
        <v>23</v>
      </c>
      <c r="AV136" s="66">
        <f>(IF(AU136=-1,0,(IF(AU136&gt;AU$4,0,IF(AU136&lt;AU$3,1,((AU$4-AU136)/AU$5))))))*100</f>
        <v>89.473684210526315</v>
      </c>
      <c r="AW136" s="75">
        <v>4.51395890479853</v>
      </c>
      <c r="AX136" s="68">
        <f>(IF(AW136=-1,0,(IF(AW136&gt;AW$4,0,IF(AW136&lt;AW$3,1,((AW$4-AW136)/AW$5))))))*100</f>
        <v>69.906940634676459</v>
      </c>
      <c r="AY136" s="75">
        <v>17.5</v>
      </c>
      <c r="AZ136" s="66">
        <f>+IF(AY136="No Practice",0,AY136/30)*100</f>
        <v>58.333333333333336</v>
      </c>
      <c r="BA136" s="76">
        <f>AVERAGE(AT136,AV136,AX136,AZ136)</f>
        <v>69.011822877967361</v>
      </c>
      <c r="BB136" s="68"/>
      <c r="BC136" s="115">
        <f>+ROUND(BA136,1)</f>
        <v>69</v>
      </c>
      <c r="BD136" s="69">
        <f>+VLOOKUP($F$234,$A$13:$DI$224,BD$226,0)</f>
        <v>105</v>
      </c>
      <c r="BE136" s="73">
        <v>8</v>
      </c>
      <c r="BF136" s="73">
        <v>10</v>
      </c>
      <c r="BG136" s="77">
        <f>+SUM(BE136,BF136)</f>
        <v>18</v>
      </c>
      <c r="BH136" s="76">
        <f>(IF(BG136=-1,0,(IF(BG136&lt;BG$4,0,IF(BG136&gt;BG$3,1,((-BG$4+BG136)/BG$5))))))*100</f>
        <v>90</v>
      </c>
      <c r="BI136" s="119"/>
      <c r="BJ136" s="115">
        <f>ROUND(BH136,1)</f>
        <v>90</v>
      </c>
      <c r="BK136" s="69">
        <f>+VLOOKUP($F$234,$A$13:$DI$224,BK$226,0)</f>
        <v>11</v>
      </c>
      <c r="BL136" s="73">
        <v>8</v>
      </c>
      <c r="BM136" s="68">
        <f>(IF(BL136=-1,0,(IF(BL136&lt;BL$4,0,IF(BL136&gt;BL$3,1,((-BL$4+BL136)/BL$5))))))*100</f>
        <v>80</v>
      </c>
      <c r="BN136" s="73">
        <v>5</v>
      </c>
      <c r="BO136" s="68">
        <f>(IF(BN136=-1,0,(IF(BN136&lt;BN$4,0,IF(BN136&gt;BN$3,1,((-BN$4+BN136)/BN$5))))))*100</f>
        <v>50</v>
      </c>
      <c r="BP136" s="73">
        <v>5</v>
      </c>
      <c r="BQ136" s="68">
        <f>(IF(BP136=-1,0,(IF(BP136&lt;BP$4,0,IF(BP136&gt;BP$3,1,((-BP$4+BP136)/BP$5))))))*100</f>
        <v>50</v>
      </c>
      <c r="BR136" s="73">
        <v>5</v>
      </c>
      <c r="BS136" s="78">
        <f>(IF(BR136=-1,0,(IF(BR136&lt;BR$4,0,IF(BR136&gt;BR$3,1,((-BR$4+BR136)/BR$5))))))*100</f>
        <v>83.333333333333343</v>
      </c>
      <c r="BT136" s="73">
        <v>5</v>
      </c>
      <c r="BU136" s="68">
        <f>(IF(BT136=-1,0,(IF(BT136&lt;BT$4,0,IF(BT136&gt;BT$3,1,((-BT$4+BT136)/BT$5))))))*100</f>
        <v>71.428571428571431</v>
      </c>
      <c r="BV136" s="73">
        <v>3</v>
      </c>
      <c r="BW136" s="66">
        <f>(IF(BV136=-1,0,(IF(BV136&lt;BV$4,0,IF(BV136&gt;BV$3,1,((-BV$4+BV136)/BV$5))))))*100</f>
        <v>42.857142857142854</v>
      </c>
      <c r="BX136" s="77">
        <f>+SUM(BN136,BL136,BP136,BR136,BT136,BV136)</f>
        <v>31</v>
      </c>
      <c r="BY136" s="80">
        <f>(IF(BX136=-1,0,(IF(BX136&lt;BX$4,0,IF(BX136&gt;BX$3,1,((-BX$4+BX136)/BX$5))))))*100</f>
        <v>62</v>
      </c>
      <c r="BZ136" s="78"/>
      <c r="CA136" s="115">
        <f>+ROUND(BY136,1)</f>
        <v>62</v>
      </c>
      <c r="CB136" s="72">
        <f>+VLOOKUP($F$234,$A$13:$DI$224,CB$226,0)</f>
        <v>61</v>
      </c>
      <c r="CC136" s="73">
        <v>6</v>
      </c>
      <c r="CD136" s="68">
        <f>(IF(CC136=-1,0,(IF(CC136&gt;CC$4,0,IF(CC136&lt;CC$3,1,((CC$4-CC136)/CC$5))))))*100</f>
        <v>95</v>
      </c>
      <c r="CE136" s="73">
        <v>240.5</v>
      </c>
      <c r="CF136" s="66">
        <f>(IF(CE136=-1,0,(IF(CE136&gt;CE$4,0,IF(CE136&lt;CE$3,1,((CE$4-CE136)/CE$5))))))*100</f>
        <v>70.40185471406491</v>
      </c>
      <c r="CG136" s="73">
        <v>55.109885566656502</v>
      </c>
      <c r="CH136" s="66">
        <f>(IF(CG136=-1,0,(IF(CG136&gt;CG$4,0,IF(CG136&lt;CG$3,1,((CG$4-CG136)/CG$5)^$CH$3)))))*100</f>
        <v>57.339850815701631</v>
      </c>
      <c r="CI136" s="73">
        <v>20.5</v>
      </c>
      <c r="CJ136" s="78">
        <f>IF(CI136="NO VAT","No VAT",(IF(CI136="NO REFUND",0,(IF(CI136&gt;CI$5,0,IF(CI136&lt;CI$3,1,((CI$5-CI136)/CI$5))))))*100)</f>
        <v>59</v>
      </c>
      <c r="CK136" s="73">
        <v>42.023809523809497</v>
      </c>
      <c r="CL136" s="68">
        <f>IF(CK136="NO VAT","No VAT",(IF(CK136="NO REFUND",0,(IF(CK136&gt;CK$4,0,IF(CK136&lt;CK$3,1,((CK$4-CK136)/CK$5))))))*100)</f>
        <v>25.05056076484653</v>
      </c>
      <c r="CM136" s="73">
        <v>13.5</v>
      </c>
      <c r="CN136" s="68">
        <f>IF(CM136="NO CIT","No CIT",IF(CM136&gt;CM$4,0,IF(CM136&lt;CM$3,1,((CM$4-CM136)/CM$5)))*100)</f>
        <v>77.981651376146786</v>
      </c>
      <c r="CO136" s="73">
        <v>87.142857142857096</v>
      </c>
      <c r="CP136" s="66">
        <f>IF(CO136="NO CIT","No CIT",IF(CO136&gt;CO$4,0,IF(CO136&lt;CO$3,1,((CO$5-CO136)/CO$5)))*100)</f>
        <v>0</v>
      </c>
      <c r="CQ136" s="157">
        <f>IF(OR(ISNUMBER(CJ136),ISNUMBER(CL136),ISNUMBER(CN136),ISNUMBER(CP136)),AVERAGE(CJ136,CL136,CN136,CP136),"")</f>
        <v>40.508053035248324</v>
      </c>
      <c r="CR136" s="128">
        <f>AVERAGE(CD136,CF136,CH136,CQ136)</f>
        <v>65.812439641253718</v>
      </c>
      <c r="CS136" s="78"/>
      <c r="CT136" s="115">
        <f>ROUND(CR136,1)</f>
        <v>65.8</v>
      </c>
      <c r="CU136" s="69">
        <f>+VLOOKUP($F$234,$A$13:$EL$224,CU$226,0)</f>
        <v>120</v>
      </c>
      <c r="CV136" s="73">
        <v>20.3888888888889</v>
      </c>
      <c r="CW136" s="68">
        <f>(IF(CV136=-1,0,(IF(CV136&gt;CV$4,0,IF(CV136&lt;CV$3,1,((CV$4-CV136)/CV$5))))))*100</f>
        <v>87.80573025856043</v>
      </c>
      <c r="CX136" s="73">
        <v>8</v>
      </c>
      <c r="CY136" s="68">
        <f>(IF(CX136=-1,0,(IF(CX136&gt;CX$4,0,IF(CX136&lt;CX$3,1,((CX$4-CX136)/CX$5))))))*100</f>
        <v>95.857988165680467</v>
      </c>
      <c r="CZ136" s="73">
        <v>400</v>
      </c>
      <c r="DA136" s="68">
        <f>(IF(CZ136=-1,0,(IF(CZ136&gt;CZ$4,0,IF(CZ136&lt;CZ$3,1,((CZ$4-CZ136)/CZ$5))))))*100</f>
        <v>62.264150943396224</v>
      </c>
      <c r="DB136" s="73">
        <v>60</v>
      </c>
      <c r="DC136" s="68">
        <f>(IF(DB136=-1,0,(IF(DB136&gt;DB$4,0,IF(DB136&lt;DB$3,1,((DB$4-DB136)/DB$5))))))*100</f>
        <v>85</v>
      </c>
      <c r="DD136" s="73">
        <v>44.2222222222222</v>
      </c>
      <c r="DE136" s="68">
        <f>(IF(DD136=-1,0,(IF(DD136&gt;DD$4,0,IF(DD136&lt;DD$3,1,((DD$4-DD136)/DD$5))))))*100</f>
        <v>84.508164078056552</v>
      </c>
      <c r="DF136" s="73">
        <v>17.5555555555556</v>
      </c>
      <c r="DG136" s="68">
        <f>(IF(DF136=-1,0,(IF(DF136&gt;DF$4,0,IF(DF136&lt;DF$3,1,((DF$4-DF136)/DF$5))))))*100</f>
        <v>93.072989307298911</v>
      </c>
      <c r="DH136" s="73">
        <v>450</v>
      </c>
      <c r="DI136" s="68">
        <f>(IF(DH136=-1,0,(IF(DH136&gt;DH$4,0,IF(DH136&lt;DH$3,1,((DH$4-DH136)/DH$5))))))*100</f>
        <v>62.5</v>
      </c>
      <c r="DJ136" s="73">
        <v>100</v>
      </c>
      <c r="DK136" s="66">
        <f>(IF(DJ136=-1,0,(IF(DJ136&gt;DJ$4,0,IF(DJ136&lt;DJ$3,1,((DJ$4-DJ136)/DJ$5))))))*100</f>
        <v>85.714285714285708</v>
      </c>
      <c r="DL136" s="78">
        <f>AVERAGE(CW136,CY136,DA136,DC136,DE136,DG136,DI136,DK136)</f>
        <v>82.090413558409779</v>
      </c>
      <c r="DM136" s="78"/>
      <c r="DN136" s="115">
        <f>ROUND(DL136,1)</f>
        <v>82.1</v>
      </c>
      <c r="DO136" s="69">
        <f>+VLOOKUP($F$234,$A$13:$EL$224,DO$226,0)</f>
        <v>69</v>
      </c>
      <c r="DP136" s="67">
        <v>295</v>
      </c>
      <c r="DQ136" s="66">
        <f>(IF(DP136=-1,0,(IF(DP136&gt;DP$4,0,IF(DP136&lt;DP$3,1,((DP$4-DP136)/DP$5))))))*100</f>
        <v>85.655737704918039</v>
      </c>
      <c r="DR136" s="67">
        <v>30.4</v>
      </c>
      <c r="DS136" s="66">
        <f>(IF(DR136=-1,0,(IF(DR136&gt;DR$4,0,IF(DR136&lt;DR$3,1,((DR$4-DR136)/DR$5))))))*100</f>
        <v>65.916760404949386</v>
      </c>
      <c r="DT136" s="67">
        <v>13</v>
      </c>
      <c r="DU136" s="66">
        <f>DT136/18*100</f>
        <v>72.222222222222214</v>
      </c>
      <c r="DV136" s="78">
        <f>AVERAGE(DU136,DQ136,DS136)</f>
        <v>74.598240110696551</v>
      </c>
      <c r="DW136" s="78"/>
      <c r="DX136" s="115">
        <f>ROUND(DV136,1)</f>
        <v>74.599999999999994</v>
      </c>
      <c r="DY136" s="69">
        <f>+VLOOKUP($F$234,$A$13:$EL$224,DY$226,0)</f>
        <v>43</v>
      </c>
      <c r="DZ136" s="67">
        <v>63.936289849387101</v>
      </c>
      <c r="EA136" s="68">
        <f>(IF(DZ136=-1,0,(IF(DZ136&lt;DZ$4,0,IF(DZ136&gt;DZ$3,1,((-DZ$4+DZ136)/DZ$5))))))*100</f>
        <v>68.82270166780097</v>
      </c>
      <c r="EB136" s="67">
        <v>11.5</v>
      </c>
      <c r="EC136" s="66">
        <f>(IF(EB136=-1,0,(IF(EB136&lt;EB$4,0,IF(EB136&gt;EB$3,1,((-EB$4+EB136)/EB$5))))))*100</f>
        <v>71.875</v>
      </c>
      <c r="ED136" s="68">
        <f>AVERAGE(EA136,EC136)</f>
        <v>70.348850833900485</v>
      </c>
      <c r="EE136" s="78"/>
      <c r="EF136" s="115">
        <f>ROUND(ED136,1)</f>
        <v>70.3</v>
      </c>
      <c r="EG136" s="69">
        <f>+VLOOKUP($F$234,$A$13:$EL$224,EG$226,0)</f>
        <v>33</v>
      </c>
      <c r="EH136" s="81"/>
      <c r="EI136" s="92">
        <v>1</v>
      </c>
      <c r="EJ136" s="81"/>
      <c r="EK136" s="83">
        <f>+VLOOKUP($F$234,$A$13:$EL$224,EK$226,0)</f>
        <v>60</v>
      </c>
      <c r="EL136" s="134">
        <f>ROUND(EM136,1)</f>
        <v>75.7</v>
      </c>
      <c r="EM136" s="158">
        <f>AVERAGE(Q136,AC136,BA136,BH136,BY136,CR136,DL136,DV136,ED136,AO136)</f>
        <v>75.701060758691511</v>
      </c>
      <c r="EN136" s="139"/>
      <c r="EO136" s="84"/>
      <c r="EP136" s="85">
        <v>1</v>
      </c>
      <c r="EQ136" s="64" t="s">
        <v>1379</v>
      </c>
      <c r="ES136" s="93">
        <v>1</v>
      </c>
    </row>
    <row r="137" spans="1:149" ht="14.45" customHeight="1" x14ac:dyDescent="0.25">
      <c r="A137" s="64" t="s">
        <v>133</v>
      </c>
      <c r="B137" s="156" t="str">
        <f>INDEX('Economy Names'!$A$2:$H$213,'Economy Names'!L126,'Economy Names'!$K$1)</f>
        <v>Micronesia, Fed. Sts.</v>
      </c>
      <c r="C137" s="65">
        <v>7</v>
      </c>
      <c r="D137" s="66">
        <f>(IF(C137=-1,0,(IF(C137&gt;C$4,0,IF(C137&lt;C$3,1,((C$4-C137)/C$5))))))*100</f>
        <v>64.705882352941174</v>
      </c>
      <c r="E137" s="65">
        <v>16</v>
      </c>
      <c r="F137" s="66">
        <f>(IF(E137=-1,0,(IF(E137&gt;E$4,0,IF(E137&lt;E$3,1,((E$4-E137)/E$5))))))*100</f>
        <v>84.422110552763812</v>
      </c>
      <c r="G137" s="67">
        <v>141.371059469389</v>
      </c>
      <c r="H137" s="66">
        <f>(IF(G137=-1,0,(IF(G137&gt;G$4,0,IF(G137&lt;G$3,1,((G$4-G137)/G$5))))))*100</f>
        <v>29.314470265305502</v>
      </c>
      <c r="I137" s="65">
        <v>7</v>
      </c>
      <c r="J137" s="66">
        <f>(IF(I137=-1,0,(IF(I137&gt;I$4,0,IF(I137&lt;I$3,1,((I$4-I137)/I$5))))))*100</f>
        <v>64.705882352941174</v>
      </c>
      <c r="K137" s="65">
        <v>16</v>
      </c>
      <c r="L137" s="66">
        <f>(IF(K137=-1,0,(IF(K137&gt;K$4,0,IF(K137&lt;K$3,1,((K$4-K137)/K$5))))))*100</f>
        <v>84.422110552763812</v>
      </c>
      <c r="M137" s="67">
        <v>141.371059469389</v>
      </c>
      <c r="N137" s="68">
        <f>(IF(M137=-1,0,(IF(M137&gt;M$4,0,IF(M137&lt;M$3,1,((M$4-M137)/M$5))))))*100</f>
        <v>29.314470265305502</v>
      </c>
      <c r="O137" s="67">
        <v>0</v>
      </c>
      <c r="P137" s="66">
        <f>(IF(O137=-1,0,(IF(O137&gt;O$4,0,IF(O137&lt;O$3,1,((O$4-O137)/O$5))))))*100</f>
        <v>100</v>
      </c>
      <c r="Q137" s="68">
        <f>25%*P137+12.5%*D137+12.5%*F137+12.5%*H137+12.5%*J137+12.5%*L137+12.5%*N137</f>
        <v>69.610615792752625</v>
      </c>
      <c r="R137" s="78">
        <f>+Q137</f>
        <v>69.610615792752625</v>
      </c>
      <c r="S137" s="115">
        <f>+ROUND(Q137,1)</f>
        <v>69.599999999999994</v>
      </c>
      <c r="T137" s="69">
        <f>RANK(R137,R$13:R$224)</f>
        <v>174</v>
      </c>
      <c r="U137" s="70">
        <v>14</v>
      </c>
      <c r="V137" s="66">
        <f>(IF(U137=-1,0,(IF(U137&gt;U$4,0,IF(U137&lt;U$3,1,((U$4-U137)/U$5))))))*100</f>
        <v>64</v>
      </c>
      <c r="W137" s="70">
        <v>85</v>
      </c>
      <c r="X137" s="66">
        <f>(IF(W137=-1,0,(IF(W137&gt;W$4,0,IF(W137&lt;W$3,1,((W$4-W137)/W$5))))))*100</f>
        <v>82.997118155619603</v>
      </c>
      <c r="Y137" s="71">
        <v>0.57846069613316997</v>
      </c>
      <c r="Z137" s="68">
        <f>(IF(Y137=-1,0,(IF(Y137&gt;Y$4,0,IF(Y137&lt;Y$3,1,((Y$4-Y137)/Y$5))))))*100</f>
        <v>97.107696519334155</v>
      </c>
      <c r="AA137" s="70">
        <v>0</v>
      </c>
      <c r="AB137" s="66">
        <f>IF(AA137="No Practice", 0, AA137/15*100)</f>
        <v>0</v>
      </c>
      <c r="AC137" s="68">
        <f>AVERAGE(V137,X137,Z137,AB137)</f>
        <v>61.026203668738439</v>
      </c>
      <c r="AD137" s="68">
        <f>+AC137</f>
        <v>61.026203668738439</v>
      </c>
      <c r="AE137" s="115">
        <f>+ROUND(AC137,1)</f>
        <v>61</v>
      </c>
      <c r="AF137" s="72">
        <f>RANK(AD137,AD$13:AD$224)</f>
        <v>136</v>
      </c>
      <c r="AG137" s="70">
        <v>3</v>
      </c>
      <c r="AH137" s="66">
        <f>(IF(AG137=-1,0,(IF(AG137&gt;AG$4,0,IF(AG137&lt;AG$3,1,((AG$4-AG137)/AG$5))))))*100</f>
        <v>100</v>
      </c>
      <c r="AI137" s="70">
        <v>105</v>
      </c>
      <c r="AJ137" s="66">
        <f>(IF(AI137=-1,0,(IF(AI137&gt;AI$4,0,IF(AI137&lt;AI$3,1,((AI$4-AI137)/AI$5))))))*100</f>
        <v>62.173913043478258</v>
      </c>
      <c r="AK137" s="71">
        <v>358.64563160256199</v>
      </c>
      <c r="AL137" s="66">
        <f>(IF(AK137=-1,0,(IF(AK137&gt;AK$4,0,IF(AK137&lt;AK$3,1,((AK$4-AK137)/AK$5))))))*100</f>
        <v>95.572276153054787</v>
      </c>
      <c r="AM137" s="70">
        <v>0</v>
      </c>
      <c r="AN137" s="66">
        <f>+IF(AM137="No Practice",0,AM137/8)*100</f>
        <v>0</v>
      </c>
      <c r="AO137" s="74">
        <f>AVERAGE(AH137,AJ137,AL137,AN137)</f>
        <v>64.436547299133252</v>
      </c>
      <c r="AP137" s="68">
        <f>+AO137</f>
        <v>64.436547299133252</v>
      </c>
      <c r="AQ137" s="115">
        <f>+ROUND(AO137,1)</f>
        <v>64.400000000000006</v>
      </c>
      <c r="AR137" s="69">
        <f>RANK(AP137,AP$13:AP$224)</f>
        <v>122</v>
      </c>
      <c r="AS137" s="75" t="s">
        <v>1974</v>
      </c>
      <c r="AT137" s="66">
        <f>(IF(AS137=-1,0,(IF(AS137&gt;AS$4,0,IF(AS137&lt;AS$3,1,((AS$4-AS137)/AS$5))))))*100</f>
        <v>0</v>
      </c>
      <c r="AU137" s="75" t="s">
        <v>1974</v>
      </c>
      <c r="AV137" s="66">
        <f>(IF(AU137=-1,0,(IF(AU137&gt;AU$4,0,IF(AU137&lt;AU$3,1,((AU$4-AU137)/AU$5))))))*100</f>
        <v>0</v>
      </c>
      <c r="AW137" s="75" t="s">
        <v>1974</v>
      </c>
      <c r="AX137" s="68">
        <f>(IF(AW137=-1,0,(IF(AW137&gt;AW$4,0,IF(AW137&lt;AW$3,1,((AW$4-AW137)/AW$5))))))*100</f>
        <v>0</v>
      </c>
      <c r="AY137" s="75" t="s">
        <v>1974</v>
      </c>
      <c r="AZ137" s="66">
        <f>+IF(AY137="No Practice",0,AY137/30)*100</f>
        <v>0</v>
      </c>
      <c r="BA137" s="76">
        <f>AVERAGE(AT137,AV137,AX137,AZ137)</f>
        <v>0</v>
      </c>
      <c r="BB137" s="68">
        <f>+BA137</f>
        <v>0</v>
      </c>
      <c r="BC137" s="115">
        <f>+ROUND(BA137,1)</f>
        <v>0</v>
      </c>
      <c r="BD137" s="69">
        <f>RANK(BB137,BB$13:BB$224)</f>
        <v>187</v>
      </c>
      <c r="BE137" s="73">
        <v>0</v>
      </c>
      <c r="BF137" s="73">
        <v>10</v>
      </c>
      <c r="BG137" s="77">
        <f>+SUM(BE137,BF137)</f>
        <v>10</v>
      </c>
      <c r="BH137" s="76">
        <f>(IF(BG137=-1,0,(IF(BG137&lt;BG$4,0,IF(BG137&gt;BG$3,1,((-BG$4+BG137)/BG$5))))))*100</f>
        <v>50</v>
      </c>
      <c r="BI137" s="119">
        <f>+BH137</f>
        <v>50</v>
      </c>
      <c r="BJ137" s="115">
        <f>ROUND(BH137,1)</f>
        <v>50</v>
      </c>
      <c r="BK137" s="69">
        <f>RANK(BI137,BI$13:BI$224)</f>
        <v>104</v>
      </c>
      <c r="BL137" s="73">
        <v>0</v>
      </c>
      <c r="BM137" s="68">
        <f>(IF(BL137=-1,0,(IF(BL137&lt;BL$4,0,IF(BL137&gt;BL$3,1,((-BL$4+BL137)/BL$5))))))*100</f>
        <v>0</v>
      </c>
      <c r="BN137" s="73">
        <v>0</v>
      </c>
      <c r="BO137" s="68">
        <f>(IF(BN137=-1,0,(IF(BN137&lt;BN$4,0,IF(BN137&gt;BN$3,1,((-BN$4+BN137)/BN$5))))))*100</f>
        <v>0</v>
      </c>
      <c r="BP137" s="73">
        <v>8</v>
      </c>
      <c r="BQ137" s="68">
        <f>(IF(BP137=-1,0,(IF(BP137&lt;BP$4,0,IF(BP137&gt;BP$3,1,((-BP$4+BP137)/BP$5))))))*100</f>
        <v>80</v>
      </c>
      <c r="BR137" s="73">
        <v>0</v>
      </c>
      <c r="BS137" s="78">
        <f>(IF(BR137=-1,0,(IF(BR137&lt;BR$4,0,IF(BR137&gt;BR$3,1,((-BR$4+BR137)/BR$5))))))*100</f>
        <v>0</v>
      </c>
      <c r="BT137" s="73">
        <v>0</v>
      </c>
      <c r="BU137" s="68">
        <f>(IF(BT137=-1,0,(IF(BT137&lt;BT$4,0,IF(BT137&gt;BT$3,1,((-BT$4+BT137)/BT$5))))))*100</f>
        <v>0</v>
      </c>
      <c r="BV137" s="73">
        <v>0</v>
      </c>
      <c r="BW137" s="66">
        <f>(IF(BV137=-1,0,(IF(BV137&lt;BV$4,0,IF(BV137&gt;BV$3,1,((-BV$4+BV137)/BV$5))))))*100</f>
        <v>0</v>
      </c>
      <c r="BX137" s="77">
        <f>+SUM(BN137,BL137,BP137,BR137,BT137,BV137)</f>
        <v>8</v>
      </c>
      <c r="BY137" s="80">
        <f>(IF(BX137=-1,0,(IF(BX137&lt;BX$4,0,IF(BX137&gt;BX$3,1,((-BX$4+BX137)/BX$5))))))*100</f>
        <v>16</v>
      </c>
      <c r="BZ137" s="78">
        <f>+BY137</f>
        <v>16</v>
      </c>
      <c r="CA137" s="115">
        <f>+ROUND(BY137,1)</f>
        <v>16</v>
      </c>
      <c r="CB137" s="72">
        <f>RANK(BZ137,BZ$13:BZ$224)</f>
        <v>185</v>
      </c>
      <c r="CC137" s="73">
        <v>21</v>
      </c>
      <c r="CD137" s="68">
        <f>(IF(CC137=-1,0,(IF(CC137&gt;CC$4,0,IF(CC137&lt;CC$3,1,((CC$4-CC137)/CC$5))))))*100</f>
        <v>70</v>
      </c>
      <c r="CE137" s="73">
        <v>128</v>
      </c>
      <c r="CF137" s="66">
        <f>(IF(CE137=-1,0,(IF(CE137&gt;CE$4,0,IF(CE137&lt;CE$3,1,((CE$4-CE137)/CE$5))))))*100</f>
        <v>87.789799072642978</v>
      </c>
      <c r="CG137" s="73">
        <v>60.531917040164998</v>
      </c>
      <c r="CH137" s="66">
        <f>(IF(CG137=-1,0,(IF(CG137&gt;CG$4,0,IF(CG137&lt;CG$3,1,((CG$4-CG137)/CG$5)^$CH$3)))))*100</f>
        <v>48.55559058485521</v>
      </c>
      <c r="CI137" s="73" t="s">
        <v>1976</v>
      </c>
      <c r="CJ137" s="78" t="str">
        <f>IF(CI137="NO VAT","No VAT",(IF(CI137="NO REFUND",0,(IF(CI137&gt;CI$5,0,IF(CI137&lt;CI$3,1,((CI$5-CI137)/CI$5))))))*100)</f>
        <v>No VAT</v>
      </c>
      <c r="CK137" s="73" t="s">
        <v>1976</v>
      </c>
      <c r="CL137" s="68" t="str">
        <f>IF(CK137="NO VAT","No VAT",(IF(CK137="NO REFUND",0,(IF(CK137&gt;CK$4,0,IF(CK137&lt;CK$3,1,((CK$4-CK137)/CK$5))))))*100)</f>
        <v>No VAT</v>
      </c>
      <c r="CM137" s="73" t="s">
        <v>1977</v>
      </c>
      <c r="CN137" s="68" t="str">
        <f>IF(CM137="NO CIT","No CIT",IF(CM137&gt;CM$4,0,IF(CM137&lt;CM$3,1,((CM$4-CM137)/CM$5)))*100)</f>
        <v>No CIT</v>
      </c>
      <c r="CO137" s="73" t="s">
        <v>1977</v>
      </c>
      <c r="CP137" s="66" t="str">
        <f>IF(CO137="NO CIT","No CIT",IF(CO137&gt;CO$4,0,IF(CO137&lt;CO$3,1,((CO$5-CO137)/CO$5)))*100)</f>
        <v>No CIT</v>
      </c>
      <c r="CQ137" s="157" t="str">
        <f>IF(OR(ISNUMBER(CJ137),ISNUMBER(CL137),ISNUMBER(CN137),ISNUMBER(CP137)),AVERAGE(CJ137,CL137,CN137,CP137),"")</f>
        <v/>
      </c>
      <c r="CR137" s="128">
        <f>AVERAGE(CD137,CF137,CH137,CQ137)</f>
        <v>68.781796552499387</v>
      </c>
      <c r="CS137" s="78">
        <f>+CR137</f>
        <v>68.781796552499387</v>
      </c>
      <c r="CT137" s="115">
        <f>ROUND(CR137,1)</f>
        <v>68.8</v>
      </c>
      <c r="CU137" s="69">
        <f>RANK(CS137,CS$13:CS$224)</f>
        <v>111</v>
      </c>
      <c r="CV137" s="73">
        <v>36</v>
      </c>
      <c r="CW137" s="68">
        <f>(IF(CV137=-1,0,(IF(CV137&gt;CV$4,0,IF(CV137&lt;CV$3,1,((CV$4-CV137)/CV$5))))))*100</f>
        <v>77.987421383647799</v>
      </c>
      <c r="CX137" s="73">
        <v>26</v>
      </c>
      <c r="CY137" s="68">
        <f>(IF(CX137=-1,0,(IF(CX137&gt;CX$4,0,IF(CX137&lt;CX$3,1,((CX$4-CX137)/CX$5))))))*100</f>
        <v>85.207100591715985</v>
      </c>
      <c r="CZ137" s="73">
        <v>168</v>
      </c>
      <c r="DA137" s="68">
        <f>(IF(CZ137=-1,0,(IF(CZ137&gt;CZ$4,0,IF(CZ137&lt;CZ$3,1,((CZ$4-CZ137)/CZ$5))))))*100</f>
        <v>84.150943396226424</v>
      </c>
      <c r="DB137" s="73">
        <v>60</v>
      </c>
      <c r="DC137" s="68">
        <f>(IF(DB137=-1,0,(IF(DB137&gt;DB$4,0,IF(DB137&lt;DB$3,1,((DB$4-DB137)/DB$5))))))*100</f>
        <v>85</v>
      </c>
      <c r="DD137" s="73">
        <v>56</v>
      </c>
      <c r="DE137" s="68">
        <f>(IF(DD137=-1,0,(IF(DD137&gt;DD$4,0,IF(DD137&lt;DD$3,1,((DD$4-DD137)/DD$5))))))*100</f>
        <v>80.286738351254485</v>
      </c>
      <c r="DF137" s="73">
        <v>35</v>
      </c>
      <c r="DG137" s="68">
        <f>(IF(DF137=-1,0,(IF(DF137&gt;DF$4,0,IF(DF137&lt;DF$3,1,((DF$4-DF137)/DF$5))))))*100</f>
        <v>85.774058577405853</v>
      </c>
      <c r="DH137" s="73">
        <v>180</v>
      </c>
      <c r="DI137" s="68">
        <f>(IF(DH137=-1,0,(IF(DH137&gt;DH$4,0,IF(DH137&lt;DH$3,1,((DH$4-DH137)/DH$5))))))*100</f>
        <v>85</v>
      </c>
      <c r="DJ137" s="73">
        <v>80</v>
      </c>
      <c r="DK137" s="66">
        <f>(IF(DJ137=-1,0,(IF(DJ137&gt;DJ$4,0,IF(DJ137&lt;DJ$3,1,((DJ$4-DJ137)/DJ$5))))))*100</f>
        <v>88.571428571428569</v>
      </c>
      <c r="DL137" s="78">
        <f>AVERAGE(CW137,CY137,DA137,DC137,DE137,DG137,DI137,DK137)</f>
        <v>83.997211358959888</v>
      </c>
      <c r="DM137" s="78">
        <f>+DL137</f>
        <v>83.997211358959888</v>
      </c>
      <c r="DN137" s="115">
        <f>ROUND(DL137,1)</f>
        <v>84</v>
      </c>
      <c r="DO137" s="69">
        <f>RANK(DM137,DM$13:DM$224)</f>
        <v>65</v>
      </c>
      <c r="DP137" s="67">
        <v>885</v>
      </c>
      <c r="DQ137" s="66">
        <f>(IF(DP137=-1,0,(IF(DP137&gt;DP$4,0,IF(DP137&lt;DP$3,1,((DP$4-DP137)/DP$5))))))*100</f>
        <v>37.295081967213115</v>
      </c>
      <c r="DR137" s="67">
        <v>66</v>
      </c>
      <c r="DS137" s="66">
        <f>(IF(DR137=-1,0,(IF(DR137&gt;DR$4,0,IF(DR137&lt;DR$3,1,((DR$4-DR137)/DR$5))))))*100</f>
        <v>25.871766029246341</v>
      </c>
      <c r="DT137" s="67">
        <v>4.5</v>
      </c>
      <c r="DU137" s="66">
        <f>DT137/18*100</f>
        <v>25</v>
      </c>
      <c r="DV137" s="78">
        <f>AVERAGE(DU137,DQ137,DS137)</f>
        <v>29.38894933215315</v>
      </c>
      <c r="DW137" s="78">
        <f>+DV137</f>
        <v>29.38894933215315</v>
      </c>
      <c r="DX137" s="115">
        <f>ROUND(DV137,1)</f>
        <v>29.4</v>
      </c>
      <c r="DY137" s="69">
        <f>RANK(DW137,DW$13:DW$224)</f>
        <v>184</v>
      </c>
      <c r="DZ137" s="67">
        <v>3.4470221697524401</v>
      </c>
      <c r="EA137" s="68">
        <f>(IF(DZ137=-1,0,(IF(DZ137&lt;DZ$4,0,IF(DZ137&gt;DZ$3,1,((-DZ$4+DZ137)/DZ$5))))))*100</f>
        <v>3.7104651988723787</v>
      </c>
      <c r="EB137" s="67">
        <v>11.5</v>
      </c>
      <c r="EC137" s="66">
        <f>(IF(EB137=-1,0,(IF(EB137&lt;EB$4,0,IF(EB137&gt;EB$3,1,((-EB$4+EB137)/EB$5))))))*100</f>
        <v>71.875</v>
      </c>
      <c r="ED137" s="68">
        <f>AVERAGE(EA137,EC137)</f>
        <v>37.792732599436192</v>
      </c>
      <c r="EE137" s="78">
        <f>+ED137</f>
        <v>37.792732599436192</v>
      </c>
      <c r="EF137" s="115">
        <f>ROUND(ED137,1)</f>
        <v>37.799999999999997</v>
      </c>
      <c r="EG137" s="69">
        <f>RANK(EE137,EE$13:EE$224)</f>
        <v>125</v>
      </c>
      <c r="EH137" s="81"/>
      <c r="EI137" s="81"/>
      <c r="EJ137" s="81"/>
      <c r="EK137" s="83">
        <f>RANK(EN137,EN$13:EN$224)</f>
        <v>158</v>
      </c>
      <c r="EL137" s="134">
        <f>ROUND(EM137,1)</f>
        <v>48.1</v>
      </c>
      <c r="EM137" s="158">
        <f>AVERAGE(Q137,AC137,BA137,BH137,BY137,CR137,DL137,DV137,ED137,AO137)</f>
        <v>48.103405660367301</v>
      </c>
      <c r="EN137" s="139">
        <f>AVERAGE(Q137,AC137,BA137,BH137,BY137,CR137,DL137,DV137,ED137,AO137)</f>
        <v>48.103405660367301</v>
      </c>
      <c r="EO137" s="84"/>
      <c r="EP137" s="85"/>
      <c r="EQ137" s="46"/>
    </row>
    <row r="138" spans="1:149" ht="14.45" customHeight="1" x14ac:dyDescent="0.25">
      <c r="A138" s="64" t="s">
        <v>134</v>
      </c>
      <c r="B138" s="156" t="str">
        <f>INDEX('Economy Names'!$A$2:$H$213,'Economy Names'!L127,'Economy Names'!$K$1)</f>
        <v>Moldova</v>
      </c>
      <c r="C138" s="65">
        <v>3</v>
      </c>
      <c r="D138" s="66">
        <f>(IF(C138=-1,0,(IF(C138&gt;C$4,0,IF(C138&lt;C$3,1,((C$4-C138)/C$5))))))*100</f>
        <v>88.235294117647058</v>
      </c>
      <c r="E138" s="65">
        <v>4</v>
      </c>
      <c r="F138" s="66">
        <f>(IF(E138=-1,0,(IF(E138&gt;E$4,0,IF(E138&lt;E$3,1,((E$4-E138)/E$5))))))*100</f>
        <v>96.482412060301499</v>
      </c>
      <c r="G138" s="67">
        <v>3.9869691835966199</v>
      </c>
      <c r="H138" s="66">
        <f>(IF(G138=-1,0,(IF(G138&gt;G$4,0,IF(G138&lt;G$3,1,((G$4-G138)/G$5))))))*100</f>
        <v>98.006515408201693</v>
      </c>
      <c r="I138" s="65">
        <v>3</v>
      </c>
      <c r="J138" s="66">
        <f>(IF(I138=-1,0,(IF(I138&gt;I$4,0,IF(I138&lt;I$3,1,((I$4-I138)/I$5))))))*100</f>
        <v>88.235294117647058</v>
      </c>
      <c r="K138" s="65">
        <v>4</v>
      </c>
      <c r="L138" s="66">
        <f>(IF(K138=-1,0,(IF(K138&gt;K$4,0,IF(K138&lt;K$3,1,((K$4-K138)/K$5))))))*100</f>
        <v>96.482412060301499</v>
      </c>
      <c r="M138" s="67">
        <v>3.9869691835966199</v>
      </c>
      <c r="N138" s="68">
        <f>(IF(M138=-1,0,(IF(M138&gt;M$4,0,IF(M138&lt;M$3,1,((M$4-M138)/M$5))))))*100</f>
        <v>98.006515408201693</v>
      </c>
      <c r="O138" s="67">
        <v>0</v>
      </c>
      <c r="P138" s="66">
        <f>(IF(O138=-1,0,(IF(O138&gt;O$4,0,IF(O138&lt;O$3,1,((O$4-O138)/O$5))))))*100</f>
        <v>100</v>
      </c>
      <c r="Q138" s="68">
        <f>25%*P138+12.5%*D138+12.5%*F138+12.5%*H138+12.5%*J138+12.5%*L138+12.5%*N138</f>
        <v>95.681055396537573</v>
      </c>
      <c r="R138" s="78">
        <f>+Q138</f>
        <v>95.681055396537573</v>
      </c>
      <c r="S138" s="115">
        <f>+ROUND(Q138,1)</f>
        <v>95.7</v>
      </c>
      <c r="T138" s="69">
        <f>RANK(R138,R$13:R$224)</f>
        <v>13</v>
      </c>
      <c r="U138" s="70">
        <v>21</v>
      </c>
      <c r="V138" s="66">
        <f>(IF(U138=-1,0,(IF(U138&gt;U$4,0,IF(U138&lt;U$3,1,((U$4-U138)/U$5))))))*100</f>
        <v>36</v>
      </c>
      <c r="W138" s="70">
        <v>278</v>
      </c>
      <c r="X138" s="66">
        <f>(IF(W138=-1,0,(IF(W138&gt;W$4,0,IF(W138&lt;W$3,1,((W$4-W138)/W$5))))))*100</f>
        <v>27.377521613832851</v>
      </c>
      <c r="Y138" s="71">
        <v>3.6869887709126798</v>
      </c>
      <c r="Z138" s="68">
        <f>(IF(Y138=-1,0,(IF(Y138&gt;Y$4,0,IF(Y138&lt;Y$3,1,((Y$4-Y138)/Y$5))))))*100</f>
        <v>81.5650561454366</v>
      </c>
      <c r="AA138" s="70">
        <v>12</v>
      </c>
      <c r="AB138" s="66">
        <f>IF(AA138="No Practice", 0, AA138/15*100)</f>
        <v>80</v>
      </c>
      <c r="AC138" s="68">
        <f>AVERAGE(V138,X138,Z138,AB138)</f>
        <v>56.235644439817364</v>
      </c>
      <c r="AD138" s="68">
        <f>+AC138</f>
        <v>56.235644439817364</v>
      </c>
      <c r="AE138" s="115">
        <f>+ROUND(AC138,1)</f>
        <v>56.2</v>
      </c>
      <c r="AF138" s="72">
        <f>RANK(AD138,AD$13:AD$224)</f>
        <v>156</v>
      </c>
      <c r="AG138" s="70">
        <v>6</v>
      </c>
      <c r="AH138" s="66">
        <f>(IF(AG138=-1,0,(IF(AG138&gt;AG$4,0,IF(AG138&lt;AG$3,1,((AG$4-AG138)/AG$5))))))*100</f>
        <v>50</v>
      </c>
      <c r="AI138" s="70">
        <v>87</v>
      </c>
      <c r="AJ138" s="66">
        <f>(IF(AI138=-1,0,(IF(AI138&gt;AI$4,0,IF(AI138&lt;AI$3,1,((AI$4-AI138)/AI$5))))))*100</f>
        <v>70</v>
      </c>
      <c r="AK138" s="71">
        <v>515.80613935956796</v>
      </c>
      <c r="AL138" s="66">
        <f>(IF(AK138=-1,0,(IF(AK138&gt;AK$4,0,IF(AK138&lt;AK$3,1,((AK$4-AK138)/AK$5))))))*100</f>
        <v>93.632022970869528</v>
      </c>
      <c r="AM138" s="70">
        <v>7</v>
      </c>
      <c r="AN138" s="66">
        <f>+IF(AM138="No Practice",0,AM138/8)*100</f>
        <v>87.5</v>
      </c>
      <c r="AO138" s="74">
        <f>AVERAGE(AH138,AJ138,AL138,AN138)</f>
        <v>75.283005742717378</v>
      </c>
      <c r="AP138" s="68">
        <f>+AO138</f>
        <v>75.283005742717378</v>
      </c>
      <c r="AQ138" s="115">
        <f>+ROUND(AO138,1)</f>
        <v>75.3</v>
      </c>
      <c r="AR138" s="69">
        <f>RANK(AP138,AP$13:AP$224)</f>
        <v>84</v>
      </c>
      <c r="AS138" s="75">
        <v>5</v>
      </c>
      <c r="AT138" s="66">
        <f>(IF(AS138=-1,0,(IF(AS138&gt;AS$4,0,IF(AS138&lt;AS$3,1,((AS$4-AS138)/AS$5))))))*100</f>
        <v>66.666666666666657</v>
      </c>
      <c r="AU138" s="75">
        <v>5.5</v>
      </c>
      <c r="AV138" s="66">
        <f>(IF(AU138=-1,0,(IF(AU138&gt;AU$4,0,IF(AU138&lt;AU$3,1,((AU$4-AU138)/AU$5))))))*100</f>
        <v>97.84688995215312</v>
      </c>
      <c r="AW138" s="75">
        <v>0.99869567686570004</v>
      </c>
      <c r="AX138" s="68">
        <f>(IF(AW138=-1,0,(IF(AW138&gt;AW$4,0,IF(AW138&lt;AW$3,1,((AW$4-AW138)/AW$5))))))*100</f>
        <v>93.342028820895322</v>
      </c>
      <c r="AY138" s="75">
        <v>22</v>
      </c>
      <c r="AZ138" s="66">
        <f>+IF(AY138="No Practice",0,AY138/30)*100</f>
        <v>73.333333333333329</v>
      </c>
      <c r="BA138" s="76">
        <f>AVERAGE(AT138,AV138,AX138,AZ138)</f>
        <v>82.797229693262111</v>
      </c>
      <c r="BB138" s="68">
        <f>+BA138</f>
        <v>82.797229693262111</v>
      </c>
      <c r="BC138" s="115">
        <f>+ROUND(BA138,1)</f>
        <v>82.8</v>
      </c>
      <c r="BD138" s="69">
        <f>RANK(BB138,BB$13:BB$224)</f>
        <v>22</v>
      </c>
      <c r="BE138" s="73">
        <v>6</v>
      </c>
      <c r="BF138" s="73">
        <v>8</v>
      </c>
      <c r="BG138" s="77">
        <f>+SUM(BE138,BF138)</f>
        <v>14</v>
      </c>
      <c r="BH138" s="76">
        <f>(IF(BG138=-1,0,(IF(BG138&lt;BG$4,0,IF(BG138&gt;BG$3,1,((-BG$4+BG138)/BG$5))))))*100</f>
        <v>70</v>
      </c>
      <c r="BI138" s="119">
        <f>+BH138</f>
        <v>70</v>
      </c>
      <c r="BJ138" s="115">
        <f>ROUND(BH138,1)</f>
        <v>70</v>
      </c>
      <c r="BK138" s="69">
        <f>RANK(BI138,BI$13:BI$224)</f>
        <v>48</v>
      </c>
      <c r="BL138" s="73">
        <v>7</v>
      </c>
      <c r="BM138" s="68">
        <f>(IF(BL138=-1,0,(IF(BL138&lt;BL$4,0,IF(BL138&gt;BL$3,1,((-BL$4+BL138)/BL$5))))))*100</f>
        <v>70</v>
      </c>
      <c r="BN138" s="73">
        <v>4</v>
      </c>
      <c r="BO138" s="68">
        <f>(IF(BN138=-1,0,(IF(BN138&lt;BN$4,0,IF(BN138&gt;BN$3,1,((-BN$4+BN138)/BN$5))))))*100</f>
        <v>40</v>
      </c>
      <c r="BP138" s="73">
        <v>8</v>
      </c>
      <c r="BQ138" s="68">
        <f>(IF(BP138=-1,0,(IF(BP138&lt;BP$4,0,IF(BP138&gt;BP$3,1,((-BP$4+BP138)/BP$5))))))*100</f>
        <v>80</v>
      </c>
      <c r="BR138" s="73">
        <v>5</v>
      </c>
      <c r="BS138" s="78">
        <f>(IF(BR138=-1,0,(IF(BR138&lt;BR$4,0,IF(BR138&gt;BR$3,1,((-BR$4+BR138)/BR$5))))))*100</f>
        <v>83.333333333333343</v>
      </c>
      <c r="BT138" s="73">
        <v>4</v>
      </c>
      <c r="BU138" s="68">
        <f>(IF(BT138=-1,0,(IF(BT138&lt;BT$4,0,IF(BT138&gt;BT$3,1,((-BT$4+BT138)/BT$5))))))*100</f>
        <v>57.142857142857139</v>
      </c>
      <c r="BV138" s="73">
        <v>6</v>
      </c>
      <c r="BW138" s="66">
        <f>(IF(BV138=-1,0,(IF(BV138&lt;BV$4,0,IF(BV138&gt;BV$3,1,((-BV$4+BV138)/BV$5))))))*100</f>
        <v>85.714285714285708</v>
      </c>
      <c r="BX138" s="77">
        <f>+SUM(BN138,BL138,BP138,BR138,BT138,BV138)</f>
        <v>34</v>
      </c>
      <c r="BY138" s="80">
        <f>(IF(BX138=-1,0,(IF(BX138&lt;BX$4,0,IF(BX138&gt;BX$3,1,((-BX$4+BX138)/BX$5))))))*100</f>
        <v>68</v>
      </c>
      <c r="BZ138" s="78">
        <f>+BY138</f>
        <v>68</v>
      </c>
      <c r="CA138" s="115">
        <f>+ROUND(BY138,1)</f>
        <v>68</v>
      </c>
      <c r="CB138" s="72">
        <f>RANK(BZ138,BZ$13:BZ$224)</f>
        <v>45</v>
      </c>
      <c r="CC138" s="73">
        <v>10</v>
      </c>
      <c r="CD138" s="68">
        <f>(IF(CC138=-1,0,(IF(CC138&gt;CC$4,0,IF(CC138&lt;CC$3,1,((CC$4-CC138)/CC$5))))))*100</f>
        <v>88.333333333333329</v>
      </c>
      <c r="CE138" s="73">
        <v>183</v>
      </c>
      <c r="CF138" s="66">
        <f>(IF(CE138=-1,0,(IF(CE138&gt;CE$4,0,IF(CE138&lt;CE$3,1,((CE$4-CE138)/CE$5))))))*100</f>
        <v>79.289026275115916</v>
      </c>
      <c r="CG138" s="73">
        <v>38.6560475170578</v>
      </c>
      <c r="CH138" s="66">
        <f>(IF(CG138=-1,0,(IF(CG138&gt;CG$4,0,IF(CG138&lt;CG$3,1,((CG$4-CG138)/CG$5)^$CH$3)))))*100</f>
        <v>82.238020431791583</v>
      </c>
      <c r="CI138" s="73">
        <v>7.75</v>
      </c>
      <c r="CJ138" s="78">
        <f>IF(CI138="NO VAT","No VAT",(IF(CI138="NO REFUND",0,(IF(CI138&gt;CI$5,0,IF(CI138&lt;CI$3,1,((CI$5-CI138)/CI$5))))))*100)</f>
        <v>84.5</v>
      </c>
      <c r="CK138" s="73">
        <v>13.3095238095238</v>
      </c>
      <c r="CL138" s="68">
        <f>IF(CK138="NO VAT","No VAT",(IF(CK138="NO REFUND",0,(IF(CK138&gt;CK$4,0,IF(CK138&lt;CK$3,1,((CK$4-CK138)/CK$5))))))*100)</f>
        <v>80.483544769259083</v>
      </c>
      <c r="CM138" s="73">
        <v>2.5</v>
      </c>
      <c r="CN138" s="68">
        <f>IF(CM138="NO CIT","No CIT",IF(CM138&gt;CM$4,0,IF(CM138&lt;CM$3,1,((CM$4-CM138)/CM$5)))*100)</f>
        <v>98.165137614678898</v>
      </c>
      <c r="CO138" s="73">
        <v>0</v>
      </c>
      <c r="CP138" s="66">
        <f>IF(CO138="NO CIT","No CIT",IF(CO138&gt;CO$4,0,IF(CO138&lt;CO$3,1,((CO$5-CO138)/CO$5)))*100)</f>
        <v>100</v>
      </c>
      <c r="CQ138" s="157">
        <f>IF(OR(ISNUMBER(CJ138),ISNUMBER(CL138),ISNUMBER(CN138),ISNUMBER(CP138)),AVERAGE(CJ138,CL138,CN138,CP138),"")</f>
        <v>90.787170595984492</v>
      </c>
      <c r="CR138" s="128">
        <f>AVERAGE(CD138,CF138,CH138,CQ138)</f>
        <v>85.161887659056333</v>
      </c>
      <c r="CS138" s="78">
        <f>+CR138</f>
        <v>85.161887659056333</v>
      </c>
      <c r="CT138" s="115">
        <f>ROUND(CR138,1)</f>
        <v>85.2</v>
      </c>
      <c r="CU138" s="69">
        <f>RANK(CS138,CS$13:CS$224)</f>
        <v>33</v>
      </c>
      <c r="CV138" s="73">
        <v>3</v>
      </c>
      <c r="CW138" s="68">
        <f>(IF(CV138=-1,0,(IF(CV138&gt;CV$4,0,IF(CV138&lt;CV$3,1,((CV$4-CV138)/CV$5))))))*100</f>
        <v>98.742138364779876</v>
      </c>
      <c r="CX138" s="73">
        <v>48</v>
      </c>
      <c r="CY138" s="68">
        <f>(IF(CX138=-1,0,(IF(CX138&gt;CX$4,0,IF(CX138&lt;CX$3,1,((CX$4-CX138)/CX$5))))))*100</f>
        <v>72.189349112426044</v>
      </c>
      <c r="CZ138" s="73">
        <v>76.1111111111111</v>
      </c>
      <c r="DA138" s="68">
        <f>(IF(CZ138=-1,0,(IF(CZ138&gt;CZ$4,0,IF(CZ138&lt;CZ$3,1,((CZ$4-CZ138)/CZ$5))))))*100</f>
        <v>92.819706498951788</v>
      </c>
      <c r="DB138" s="73">
        <v>43.8888888888889</v>
      </c>
      <c r="DC138" s="68">
        <f>(IF(DB138=-1,0,(IF(DB138&gt;DB$4,0,IF(DB138&lt;DB$3,1,((DB$4-DB138)/DB$5))))))*100</f>
        <v>89.027777777777771</v>
      </c>
      <c r="DD138" s="73">
        <v>4.3888888888888902</v>
      </c>
      <c r="DE138" s="68">
        <f>(IF(DD138=-1,0,(IF(DD138&gt;DD$4,0,IF(DD138&lt;DD$3,1,((DD$4-DD138)/DD$5))))))*100</f>
        <v>98.785344484269217</v>
      </c>
      <c r="DF138" s="73">
        <v>1.55555555555556</v>
      </c>
      <c r="DG138" s="68">
        <f>(IF(DF138=-1,0,(IF(DF138&gt;DF$4,0,IF(DF138&lt;DF$3,1,((DF$4-DF138)/DF$5))))))*100</f>
        <v>99.767549976754992</v>
      </c>
      <c r="DH138" s="73">
        <v>82.7777777777778</v>
      </c>
      <c r="DI138" s="68">
        <f>(IF(DH138=-1,0,(IF(DH138&gt;DH$4,0,IF(DH138&lt;DH$3,1,((DH$4-DH138)/DH$5))))))*100</f>
        <v>93.101851851851848</v>
      </c>
      <c r="DJ138" s="73">
        <v>41.1111111111111</v>
      </c>
      <c r="DK138" s="66">
        <f>(IF(DJ138=-1,0,(IF(DJ138&gt;DJ$4,0,IF(DJ138&lt;DJ$3,1,((DJ$4-DJ138)/DJ$5))))))*100</f>
        <v>94.126984126984127</v>
      </c>
      <c r="DL138" s="78">
        <f>AVERAGE(CW138,CY138,DA138,DC138,DE138,DG138,DI138,DK138)</f>
        <v>92.320087774224461</v>
      </c>
      <c r="DM138" s="78">
        <f>+DL138</f>
        <v>92.320087774224461</v>
      </c>
      <c r="DN138" s="115">
        <f>ROUND(DL138,1)</f>
        <v>92.3</v>
      </c>
      <c r="DO138" s="69">
        <f>RANK(DM138,DM$13:DM$224)</f>
        <v>38</v>
      </c>
      <c r="DP138" s="67">
        <v>585</v>
      </c>
      <c r="DQ138" s="66">
        <f>(IF(DP138=-1,0,(IF(DP138&gt;DP$4,0,IF(DP138&lt;DP$3,1,((DP$4-DP138)/DP$5))))))*100</f>
        <v>61.885245901639344</v>
      </c>
      <c r="DR138" s="67">
        <v>28.6</v>
      </c>
      <c r="DS138" s="66">
        <f>(IF(DR138=-1,0,(IF(DR138&gt;DR$4,0,IF(DR138&lt;DR$3,1,((DR$4-DR138)/DR$5))))))*100</f>
        <v>67.941507311586051</v>
      </c>
      <c r="DT138" s="67">
        <v>11</v>
      </c>
      <c r="DU138" s="66">
        <f>DT138/18*100</f>
        <v>61.111111111111114</v>
      </c>
      <c r="DV138" s="78">
        <f>AVERAGE(DU138,DQ138,DS138)</f>
        <v>63.645954774778829</v>
      </c>
      <c r="DW138" s="78">
        <f>+DV138</f>
        <v>63.645954774778829</v>
      </c>
      <c r="DX138" s="115">
        <f>ROUND(DV138,1)</f>
        <v>63.6</v>
      </c>
      <c r="DY138" s="69">
        <f>RANK(DW138,DW$13:DW$224)</f>
        <v>62</v>
      </c>
      <c r="DZ138" s="67">
        <v>32.114108312217397</v>
      </c>
      <c r="EA138" s="68">
        <f>(IF(DZ138=-1,0,(IF(DZ138&lt;DZ$4,0,IF(DZ138&gt;DZ$3,1,((-DZ$4+DZ138)/DZ$5))))))*100</f>
        <v>34.568469657930457</v>
      </c>
      <c r="EB138" s="67">
        <v>12</v>
      </c>
      <c r="EC138" s="66">
        <f>(IF(EB138=-1,0,(IF(EB138&lt;EB$4,0,IF(EB138&gt;EB$3,1,((-EB$4+EB138)/EB$5))))))*100</f>
        <v>75</v>
      </c>
      <c r="ED138" s="68">
        <f>AVERAGE(EA138,EC138)</f>
        <v>54.784234828965225</v>
      </c>
      <c r="EE138" s="78">
        <f>+ED138</f>
        <v>54.784234828965225</v>
      </c>
      <c r="EF138" s="115">
        <f>ROUND(ED138,1)</f>
        <v>54.8</v>
      </c>
      <c r="EG138" s="69">
        <f>RANK(EE138,EE$13:EE$224)</f>
        <v>67</v>
      </c>
      <c r="EH138" s="81"/>
      <c r="EI138" s="81"/>
      <c r="EJ138" s="81"/>
      <c r="EK138" s="83">
        <f>RANK(EN138,EN$13:EN$224)</f>
        <v>48</v>
      </c>
      <c r="EL138" s="134">
        <f>ROUND(EM138,1)</f>
        <v>74.400000000000006</v>
      </c>
      <c r="EM138" s="158">
        <f>AVERAGE(Q138,AC138,BA138,BH138,BY138,CR138,DL138,DV138,ED138,AO138)</f>
        <v>74.390910030935942</v>
      </c>
      <c r="EN138" s="139">
        <f>AVERAGE(Q138,AC138,BA138,BH138,BY138,CR138,DL138,DV138,ED138,AO138)</f>
        <v>74.390910030935942</v>
      </c>
      <c r="EO138" s="84"/>
      <c r="EP138" s="85"/>
      <c r="EQ138" s="46"/>
    </row>
    <row r="139" spans="1:149" ht="14.45" customHeight="1" x14ac:dyDescent="0.25">
      <c r="A139" s="64" t="s">
        <v>135</v>
      </c>
      <c r="B139" s="156" t="str">
        <f>INDEX('Economy Names'!$A$2:$H$213,'Economy Names'!L128,'Economy Names'!$K$1)</f>
        <v>Mongolia</v>
      </c>
      <c r="C139" s="65">
        <v>8</v>
      </c>
      <c r="D139" s="66">
        <f>(IF(C139=-1,0,(IF(C139&gt;C$4,0,IF(C139&lt;C$3,1,((C$4-C139)/C$5))))))*100</f>
        <v>58.82352941176471</v>
      </c>
      <c r="E139" s="65">
        <v>12</v>
      </c>
      <c r="F139" s="66">
        <f>(IF(E139=-1,0,(IF(E139&gt;E$4,0,IF(E139&lt;E$3,1,((E$4-E139)/E$5))))))*100</f>
        <v>88.442211055276388</v>
      </c>
      <c r="G139" s="67">
        <v>1.15648230545052</v>
      </c>
      <c r="H139" s="66">
        <f>(IF(G139=-1,0,(IF(G139&gt;G$4,0,IF(G139&lt;G$3,1,((G$4-G139)/G$5))))))*100</f>
        <v>99.421758847274745</v>
      </c>
      <c r="I139" s="65">
        <v>8</v>
      </c>
      <c r="J139" s="66">
        <f>(IF(I139=-1,0,(IF(I139&gt;I$4,0,IF(I139&lt;I$3,1,((I$4-I139)/I$5))))))*100</f>
        <v>58.82352941176471</v>
      </c>
      <c r="K139" s="65">
        <v>12</v>
      </c>
      <c r="L139" s="66">
        <f>(IF(K139=-1,0,(IF(K139&gt;K$4,0,IF(K139&lt;K$3,1,((K$4-K139)/K$5))))))*100</f>
        <v>88.442211055276388</v>
      </c>
      <c r="M139" s="67">
        <v>1.15648230545052</v>
      </c>
      <c r="N139" s="68">
        <f>(IF(M139=-1,0,(IF(M139&gt;M$4,0,IF(M139&lt;M$3,1,((M$4-M139)/M$5))))))*100</f>
        <v>99.421758847274745</v>
      </c>
      <c r="O139" s="67">
        <v>0</v>
      </c>
      <c r="P139" s="66">
        <f>(IF(O139=-1,0,(IF(O139&gt;O$4,0,IF(O139&lt;O$3,1,((O$4-O139)/O$5))))))*100</f>
        <v>100</v>
      </c>
      <c r="Q139" s="68">
        <f>25%*P139+12.5%*D139+12.5%*F139+12.5%*H139+12.5%*J139+12.5%*L139+12.5%*N139</f>
        <v>86.671874828578964</v>
      </c>
      <c r="R139" s="78">
        <f>+Q139</f>
        <v>86.671874828578964</v>
      </c>
      <c r="S139" s="115">
        <f>+ROUND(Q139,1)</f>
        <v>86.7</v>
      </c>
      <c r="T139" s="69">
        <f>RANK(R139,R$13:R$224)</f>
        <v>100</v>
      </c>
      <c r="U139" s="70">
        <v>17</v>
      </c>
      <c r="V139" s="66">
        <f>(IF(U139=-1,0,(IF(U139&gt;U$4,0,IF(U139&lt;U$3,1,((U$4-U139)/U$5))))))*100</f>
        <v>52</v>
      </c>
      <c r="W139" s="70">
        <v>137</v>
      </c>
      <c r="X139" s="66">
        <f>(IF(W139=-1,0,(IF(W139&gt;W$4,0,IF(W139&lt;W$3,1,((W$4-W139)/W$5))))))*100</f>
        <v>68.011527377521617</v>
      </c>
      <c r="Y139" s="71">
        <v>0.10336127528182</v>
      </c>
      <c r="Z139" s="68">
        <f>(IF(Y139=-1,0,(IF(Y139&gt;Y$4,0,IF(Y139&lt;Y$3,1,((Y$4-Y139)/Y$5))))))*100</f>
        <v>99.483193623590907</v>
      </c>
      <c r="AA139" s="70">
        <v>14</v>
      </c>
      <c r="AB139" s="66">
        <f>IF(AA139="No Practice", 0, AA139/15*100)</f>
        <v>93.333333333333329</v>
      </c>
      <c r="AC139" s="68">
        <f>AVERAGE(V139,X139,Z139,AB139)</f>
        <v>78.207013583611456</v>
      </c>
      <c r="AD139" s="68">
        <f>+AC139</f>
        <v>78.207013583611456</v>
      </c>
      <c r="AE139" s="115">
        <f>+ROUND(AC139,1)</f>
        <v>78.2</v>
      </c>
      <c r="AF139" s="72">
        <f>RANK(AD139,AD$13:AD$224)</f>
        <v>29</v>
      </c>
      <c r="AG139" s="70">
        <v>8</v>
      </c>
      <c r="AH139" s="66">
        <f>(IF(AG139=-1,0,(IF(AG139&gt;AG$4,0,IF(AG139&lt;AG$3,1,((AG$4-AG139)/AG$5))))))*100</f>
        <v>16.666666666666664</v>
      </c>
      <c r="AI139" s="70">
        <v>79</v>
      </c>
      <c r="AJ139" s="66">
        <f>(IF(AI139=-1,0,(IF(AI139&gt;AI$4,0,IF(AI139&lt;AI$3,1,((AI$4-AI139)/AI$5))))))*100</f>
        <v>73.478260869565219</v>
      </c>
      <c r="AK139" s="71">
        <v>603.521417377121</v>
      </c>
      <c r="AL139" s="66">
        <f>(IF(AK139=-1,0,(IF(AK139&gt;AK$4,0,IF(AK139&lt;AK$3,1,((AK$4-AK139)/AK$5))))))*100</f>
        <v>92.549118303986148</v>
      </c>
      <c r="AM139" s="70">
        <v>3</v>
      </c>
      <c r="AN139" s="66">
        <f>+IF(AM139="No Practice",0,AM139/8)*100</f>
        <v>37.5</v>
      </c>
      <c r="AO139" s="74">
        <f>AVERAGE(AH139,AJ139,AL139,AN139)</f>
        <v>55.048511460054506</v>
      </c>
      <c r="AP139" s="68">
        <f>+AO139</f>
        <v>55.048511460054506</v>
      </c>
      <c r="AQ139" s="115">
        <f>+ROUND(AO139,1)</f>
        <v>55</v>
      </c>
      <c r="AR139" s="69">
        <f>RANK(AP139,AP$13:AP$224)</f>
        <v>152</v>
      </c>
      <c r="AS139" s="75">
        <v>5</v>
      </c>
      <c r="AT139" s="66">
        <f>(IF(AS139=-1,0,(IF(AS139&gt;AS$4,0,IF(AS139&lt;AS$3,1,((AS$4-AS139)/AS$5))))))*100</f>
        <v>66.666666666666657</v>
      </c>
      <c r="AU139" s="75">
        <v>10.5</v>
      </c>
      <c r="AV139" s="66">
        <f>(IF(AU139=-1,0,(IF(AU139&gt;AU$4,0,IF(AU139&lt;AU$3,1,((AU$4-AU139)/AU$5))))))*100</f>
        <v>95.454545454545453</v>
      </c>
      <c r="AW139" s="75">
        <v>2.0709634396441401</v>
      </c>
      <c r="AX139" s="68">
        <f>(IF(AW139=-1,0,(IF(AW139&gt;AW$4,0,IF(AW139&lt;AW$3,1,((AW$4-AW139)/AW$5))))))*100</f>
        <v>86.193577069039065</v>
      </c>
      <c r="AY139" s="75">
        <v>14.5</v>
      </c>
      <c r="AZ139" s="66">
        <f>+IF(AY139="No Practice",0,AY139/30)*100</f>
        <v>48.333333333333336</v>
      </c>
      <c r="BA139" s="76">
        <f>AVERAGE(AT139,AV139,AX139,AZ139)</f>
        <v>74.162030630896126</v>
      </c>
      <c r="BB139" s="68">
        <f>+BA139</f>
        <v>74.162030630896126</v>
      </c>
      <c r="BC139" s="115">
        <f>+ROUND(BA139,1)</f>
        <v>74.2</v>
      </c>
      <c r="BD139" s="69">
        <f>RANK(BB139,BB$13:BB$224)</f>
        <v>50</v>
      </c>
      <c r="BE139" s="73">
        <v>7</v>
      </c>
      <c r="BF139" s="73">
        <v>9</v>
      </c>
      <c r="BG139" s="77">
        <f>+SUM(BE139,BF139)</f>
        <v>16</v>
      </c>
      <c r="BH139" s="76">
        <f>(IF(BG139=-1,0,(IF(BG139&lt;BG$4,0,IF(BG139&gt;BG$3,1,((-BG$4+BG139)/BG$5))))))*100</f>
        <v>80</v>
      </c>
      <c r="BI139" s="119">
        <f>+BH139</f>
        <v>80</v>
      </c>
      <c r="BJ139" s="115">
        <f>ROUND(BH139,1)</f>
        <v>80</v>
      </c>
      <c r="BK139" s="69">
        <f>RANK(BI139,BI$13:BI$224)</f>
        <v>25</v>
      </c>
      <c r="BL139" s="73">
        <v>6</v>
      </c>
      <c r="BM139" s="68">
        <f>(IF(BL139=-1,0,(IF(BL139&lt;BL$4,0,IF(BL139&gt;BL$3,1,((-BL$4+BL139)/BL$5))))))*100</f>
        <v>60</v>
      </c>
      <c r="BN139" s="73">
        <v>8</v>
      </c>
      <c r="BO139" s="68">
        <f>(IF(BN139=-1,0,(IF(BN139&lt;BN$4,0,IF(BN139&gt;BN$3,1,((-BN$4+BN139)/BN$5))))))*100</f>
        <v>80</v>
      </c>
      <c r="BP139" s="73">
        <v>8</v>
      </c>
      <c r="BQ139" s="68">
        <f>(IF(BP139=-1,0,(IF(BP139&lt;BP$4,0,IF(BP139&gt;BP$3,1,((-BP$4+BP139)/BP$5))))))*100</f>
        <v>80</v>
      </c>
      <c r="BR139" s="73">
        <v>2</v>
      </c>
      <c r="BS139" s="78">
        <f>(IF(BR139=-1,0,(IF(BR139&lt;BR$4,0,IF(BR139&gt;BR$3,1,((-BR$4+BR139)/BR$5))))))*100</f>
        <v>33.333333333333329</v>
      </c>
      <c r="BT139" s="73">
        <v>6</v>
      </c>
      <c r="BU139" s="68">
        <f>(IF(BT139=-1,0,(IF(BT139&lt;BT$4,0,IF(BT139&gt;BT$3,1,((-BT$4+BT139)/BT$5))))))*100</f>
        <v>85.714285714285708</v>
      </c>
      <c r="BV139" s="73">
        <v>7</v>
      </c>
      <c r="BW139" s="66">
        <f>(IF(BV139=-1,0,(IF(BV139&lt;BV$4,0,IF(BV139&gt;BV$3,1,((-BV$4+BV139)/BV$5))))))*100</f>
        <v>100</v>
      </c>
      <c r="BX139" s="77">
        <f>+SUM(BN139,BL139,BP139,BR139,BT139,BV139)</f>
        <v>37</v>
      </c>
      <c r="BY139" s="80">
        <f>(IF(BX139=-1,0,(IF(BX139&lt;BX$4,0,IF(BX139&gt;BX$3,1,((-BX$4+BX139)/BX$5))))))*100</f>
        <v>74</v>
      </c>
      <c r="BZ139" s="78">
        <f>+BY139</f>
        <v>74</v>
      </c>
      <c r="CA139" s="115">
        <f>+ROUND(BY139,1)</f>
        <v>74</v>
      </c>
      <c r="CB139" s="72">
        <f>RANK(BZ139,BZ$13:BZ$224)</f>
        <v>25</v>
      </c>
      <c r="CC139" s="73">
        <v>19</v>
      </c>
      <c r="CD139" s="68">
        <f>(IF(CC139=-1,0,(IF(CC139&gt;CC$4,0,IF(CC139&lt;CC$3,1,((CC$4-CC139)/CC$5))))))*100</f>
        <v>73.333333333333329</v>
      </c>
      <c r="CE139" s="73">
        <v>134</v>
      </c>
      <c r="CF139" s="66">
        <f>(IF(CE139=-1,0,(IF(CE139&gt;CE$4,0,IF(CE139&lt;CE$3,1,((CE$4-CE139)/CE$5))))))*100</f>
        <v>86.862442040185471</v>
      </c>
      <c r="CG139" s="73">
        <v>25.744414233256599</v>
      </c>
      <c r="CH139" s="66">
        <f>(IF(CG139=-1,0,(IF(CG139&gt;CG$4,0,IF(CG139&lt;CG$3,1,((CG$4-CG139)/CG$5)^$CH$3)))))*100</f>
        <v>100</v>
      </c>
      <c r="CI139" s="73" t="s">
        <v>1975</v>
      </c>
      <c r="CJ139" s="78">
        <f>IF(CI139="NO VAT","No VAT",(IF(CI139="NO REFUND",0,(IF(CI139&gt;CI$5,0,IF(CI139&lt;CI$3,1,((CI$5-CI139)/CI$5))))))*100)</f>
        <v>0</v>
      </c>
      <c r="CK139" s="73" t="s">
        <v>1975</v>
      </c>
      <c r="CL139" s="68">
        <f>IF(CK139="NO VAT","No VAT",(IF(CK139="NO REFUND",0,(IF(CK139&gt;CK$4,0,IF(CK139&lt;CK$3,1,((CK$4-CK139)/CK$5))))))*100)</f>
        <v>0</v>
      </c>
      <c r="CM139" s="73">
        <v>3.5</v>
      </c>
      <c r="CN139" s="68">
        <f>IF(CM139="NO CIT","No CIT",IF(CM139&gt;CM$4,0,IF(CM139&lt;CM$3,1,((CM$4-CM139)/CM$5)))*100)</f>
        <v>96.330275229357795</v>
      </c>
      <c r="CO139" s="73">
        <v>0</v>
      </c>
      <c r="CP139" s="66">
        <f>IF(CO139="NO CIT","No CIT",IF(CO139&gt;CO$4,0,IF(CO139&lt;CO$3,1,((CO$5-CO139)/CO$5)))*100)</f>
        <v>100</v>
      </c>
      <c r="CQ139" s="157">
        <f>IF(OR(ISNUMBER(CJ139),ISNUMBER(CL139),ISNUMBER(CN139),ISNUMBER(CP139)),AVERAGE(CJ139,CL139,CN139,CP139),"")</f>
        <v>49.082568807339449</v>
      </c>
      <c r="CR139" s="128">
        <f>AVERAGE(CD139,CF139,CH139,CQ139)</f>
        <v>77.319586045214564</v>
      </c>
      <c r="CS139" s="78">
        <f>+CR139</f>
        <v>77.319586045214564</v>
      </c>
      <c r="CT139" s="115">
        <f>ROUND(CR139,1)</f>
        <v>77.3</v>
      </c>
      <c r="CU139" s="69">
        <f>RANK(CS139,CS$13:CS$224)</f>
        <v>71</v>
      </c>
      <c r="CV139" s="73">
        <v>134</v>
      </c>
      <c r="CW139" s="68">
        <f>(IF(CV139=-1,0,(IF(CV139&gt;CV$4,0,IF(CV139&lt;CV$3,1,((CV$4-CV139)/CV$5))))))*100</f>
        <v>16.352201257861633</v>
      </c>
      <c r="CX139" s="73">
        <v>168</v>
      </c>
      <c r="CY139" s="68">
        <f>(IF(CX139=-1,0,(IF(CX139&gt;CX$4,0,IF(CX139&lt;CX$3,1,((CX$4-CX139)/CX$5))))))*100</f>
        <v>1.1834319526627219</v>
      </c>
      <c r="CZ139" s="73">
        <v>225.111111111111</v>
      </c>
      <c r="DA139" s="68">
        <f>(IF(CZ139=-1,0,(IF(CZ139&gt;CZ$4,0,IF(CZ139&lt;CZ$3,1,((CZ$4-CZ139)/CZ$5))))))*100</f>
        <v>78.763102725366878</v>
      </c>
      <c r="DB139" s="73">
        <v>63.8888888888889</v>
      </c>
      <c r="DC139" s="68">
        <f>(IF(DB139=-1,0,(IF(DB139&gt;DB$4,0,IF(DB139&lt;DB$3,1,((DB$4-DB139)/DB$5))))))*100</f>
        <v>84.027777777777771</v>
      </c>
      <c r="DD139" s="73">
        <v>48</v>
      </c>
      <c r="DE139" s="68">
        <f>(IF(DD139=-1,0,(IF(DD139&gt;DD$4,0,IF(DD139&lt;DD$3,1,((DD$4-DD139)/DD$5))))))*100</f>
        <v>83.154121863799276</v>
      </c>
      <c r="DF139" s="73">
        <v>114.666666666667</v>
      </c>
      <c r="DG139" s="68">
        <f>(IF(DF139=-1,0,(IF(DF139&gt;DF$4,0,IF(DF139&lt;DF$3,1,((DF$4-DF139)/DF$5))))))*100</f>
        <v>52.440725244072382</v>
      </c>
      <c r="DH139" s="73">
        <v>209.777777777778</v>
      </c>
      <c r="DI139" s="68">
        <f>(IF(DH139=-1,0,(IF(DH139&gt;DH$4,0,IF(DH139&lt;DH$3,1,((DH$4-DH139)/DH$5))))))*100</f>
        <v>82.518518518518491</v>
      </c>
      <c r="DJ139" s="73">
        <v>82.5555555555556</v>
      </c>
      <c r="DK139" s="66">
        <f>(IF(DJ139=-1,0,(IF(DJ139&gt;DJ$4,0,IF(DJ139&lt;DJ$3,1,((DJ$4-DJ139)/DJ$5))))))*100</f>
        <v>88.206349206349188</v>
      </c>
      <c r="DL139" s="78">
        <f>AVERAGE(CW139,CY139,DA139,DC139,DE139,DG139,DI139,DK139)</f>
        <v>60.830778568301042</v>
      </c>
      <c r="DM139" s="78">
        <f>+DL139</f>
        <v>60.830778568301042</v>
      </c>
      <c r="DN139" s="115">
        <f>ROUND(DL139,1)</f>
        <v>60.8</v>
      </c>
      <c r="DO139" s="69">
        <f>RANK(DM139,DM$13:DM$224)</f>
        <v>143</v>
      </c>
      <c r="DP139" s="67">
        <v>374</v>
      </c>
      <c r="DQ139" s="66">
        <f>(IF(DP139=-1,0,(IF(DP139&gt;DP$4,0,IF(DP139&lt;DP$3,1,((DP$4-DP139)/DP$5))))))*100</f>
        <v>79.180327868852459</v>
      </c>
      <c r="DR139" s="67">
        <v>22.9</v>
      </c>
      <c r="DS139" s="66">
        <f>(IF(DR139=-1,0,(IF(DR139&gt;DR$4,0,IF(DR139&lt;DR$3,1,((DR$4-DR139)/DR$5))))))*100</f>
        <v>74.353205849268832</v>
      </c>
      <c r="DT139" s="67">
        <v>5.5</v>
      </c>
      <c r="DU139" s="66">
        <f>DT139/18*100</f>
        <v>30.555555555555557</v>
      </c>
      <c r="DV139" s="78">
        <f>AVERAGE(DU139,DQ139,DS139)</f>
        <v>61.363029757892285</v>
      </c>
      <c r="DW139" s="78">
        <f>+DV139</f>
        <v>61.363029757892285</v>
      </c>
      <c r="DX139" s="115">
        <f>ROUND(DV139,1)</f>
        <v>61.4</v>
      </c>
      <c r="DY139" s="69">
        <f>RANK(DW139,DW$13:DW$224)</f>
        <v>75</v>
      </c>
      <c r="DZ139" s="67">
        <v>18.228527639668702</v>
      </c>
      <c r="EA139" s="68">
        <f>(IF(DZ139=-1,0,(IF(DZ139&lt;DZ$4,0,IF(DZ139&gt;DZ$3,1,((-DZ$4+DZ139)/DZ$5))))))*100</f>
        <v>19.621665919987837</v>
      </c>
      <c r="EB139" s="67">
        <v>6.5</v>
      </c>
      <c r="EC139" s="66">
        <f>(IF(EB139=-1,0,(IF(EB139&lt;EB$4,0,IF(EB139&gt;EB$3,1,((-EB$4+EB139)/EB$5))))))*100</f>
        <v>40.625</v>
      </c>
      <c r="ED139" s="68">
        <f>AVERAGE(EA139,EC139)</f>
        <v>30.123332959993917</v>
      </c>
      <c r="EE139" s="78">
        <f>+ED139</f>
        <v>30.123332959993917</v>
      </c>
      <c r="EF139" s="115">
        <f>ROUND(ED139,1)</f>
        <v>30.1</v>
      </c>
      <c r="EG139" s="69">
        <f>RANK(EE139,EE$13:EE$224)</f>
        <v>150</v>
      </c>
      <c r="EH139" s="81"/>
      <c r="EI139" s="81"/>
      <c r="EJ139" s="81"/>
      <c r="EK139" s="83">
        <f>RANK(EN139,EN$13:EN$224)</f>
        <v>81</v>
      </c>
      <c r="EL139" s="134">
        <f>ROUND(EM139,1)</f>
        <v>67.8</v>
      </c>
      <c r="EM139" s="158">
        <f>AVERAGE(Q139,AC139,BA139,BH139,BY139,CR139,DL139,DV139,ED139,AO139)</f>
        <v>67.772615783454299</v>
      </c>
      <c r="EN139" s="139">
        <f>AVERAGE(Q139,AC139,BA139,BH139,BY139,CR139,DL139,DV139,ED139,AO139)</f>
        <v>67.772615783454299</v>
      </c>
      <c r="EO139" s="84"/>
      <c r="EP139" s="85"/>
      <c r="EQ139" s="46"/>
    </row>
    <row r="140" spans="1:149" ht="14.45" customHeight="1" x14ac:dyDescent="0.25">
      <c r="A140" s="64" t="s">
        <v>136</v>
      </c>
      <c r="B140" s="156" t="str">
        <f>INDEX('Economy Names'!$A$2:$H$213,'Economy Names'!L129,'Economy Names'!$K$1)</f>
        <v>Montenegro</v>
      </c>
      <c r="C140" s="65">
        <v>8</v>
      </c>
      <c r="D140" s="66">
        <f>(IF(C140=-1,0,(IF(C140&gt;C$4,0,IF(C140&lt;C$3,1,((C$4-C140)/C$5))))))*100</f>
        <v>58.82352941176471</v>
      </c>
      <c r="E140" s="65">
        <v>12</v>
      </c>
      <c r="F140" s="66">
        <f>(IF(E140=-1,0,(IF(E140&gt;E$4,0,IF(E140&lt;E$3,1,((E$4-E140)/E$5))))))*100</f>
        <v>88.442211055276388</v>
      </c>
      <c r="G140" s="67">
        <v>1.21121497125109</v>
      </c>
      <c r="H140" s="66">
        <f>(IF(G140=-1,0,(IF(G140&gt;G$4,0,IF(G140&lt;G$3,1,((G$4-G140)/G$5))))))*100</f>
        <v>99.394392514374459</v>
      </c>
      <c r="I140" s="65">
        <v>8</v>
      </c>
      <c r="J140" s="66">
        <f>(IF(I140=-1,0,(IF(I140&gt;I$4,0,IF(I140&lt;I$3,1,((I$4-I140)/I$5))))))*100</f>
        <v>58.82352941176471</v>
      </c>
      <c r="K140" s="65">
        <v>12</v>
      </c>
      <c r="L140" s="66">
        <f>(IF(K140=-1,0,(IF(K140&gt;K$4,0,IF(K140&lt;K$3,1,((K$4-K140)/K$5))))))*100</f>
        <v>88.442211055276388</v>
      </c>
      <c r="M140" s="67">
        <v>1.21121497125109</v>
      </c>
      <c r="N140" s="68">
        <f>(IF(M140=-1,0,(IF(M140&gt;M$4,0,IF(M140&lt;M$3,1,((M$4-M140)/M$5))))))*100</f>
        <v>99.394392514374459</v>
      </c>
      <c r="O140" s="67">
        <v>1.331005462913E-2</v>
      </c>
      <c r="P140" s="66">
        <f>(IF(O140=-1,0,(IF(O140&gt;O$4,0,IF(O140&lt;O$3,1,((O$4-O140)/O$5))))))*100</f>
        <v>99.996672486342717</v>
      </c>
      <c r="Q140" s="68">
        <f>25%*P140+12.5%*D140+12.5%*F140+12.5%*H140+12.5%*J140+12.5%*L140+12.5%*N140</f>
        <v>86.664201366939565</v>
      </c>
      <c r="R140" s="78">
        <f>+Q140</f>
        <v>86.664201366939565</v>
      </c>
      <c r="S140" s="115">
        <f>+ROUND(Q140,1)</f>
        <v>86.7</v>
      </c>
      <c r="T140" s="69">
        <f>RANK(R140,R$13:R$224)</f>
        <v>101</v>
      </c>
      <c r="U140" s="70">
        <v>9</v>
      </c>
      <c r="V140" s="66">
        <f>(IF(U140=-1,0,(IF(U140&gt;U$4,0,IF(U140&lt;U$3,1,((U$4-U140)/U$5))))))*100</f>
        <v>84</v>
      </c>
      <c r="W140" s="70">
        <v>102</v>
      </c>
      <c r="X140" s="66">
        <f>(IF(W140=-1,0,(IF(W140&gt;W$4,0,IF(W140&lt;W$3,1,((W$4-W140)/W$5))))))*100</f>
        <v>78.097982708933728</v>
      </c>
      <c r="Y140" s="71">
        <v>4.8896402327986399</v>
      </c>
      <c r="Z140" s="68">
        <f>(IF(Y140=-1,0,(IF(Y140&gt;Y$4,0,IF(Y140&lt;Y$3,1,((Y$4-Y140)/Y$5))))))*100</f>
        <v>75.551798836006796</v>
      </c>
      <c r="AA140" s="70">
        <v>10</v>
      </c>
      <c r="AB140" s="66">
        <f>IF(AA140="No Practice", 0, AA140/15*100)</f>
        <v>66.666666666666657</v>
      </c>
      <c r="AC140" s="68">
        <f>AVERAGE(V140,X140,Z140,AB140)</f>
        <v>76.079112052901792</v>
      </c>
      <c r="AD140" s="68">
        <f>+AC140</f>
        <v>76.079112052901792</v>
      </c>
      <c r="AE140" s="115">
        <f>+ROUND(AC140,1)</f>
        <v>76.099999999999994</v>
      </c>
      <c r="AF140" s="72">
        <f>RANK(AD140,AD$13:AD$224)</f>
        <v>40</v>
      </c>
      <c r="AG140" s="70">
        <v>7</v>
      </c>
      <c r="AH140" s="66">
        <f>(IF(AG140=-1,0,(IF(AG140&gt;AG$4,0,IF(AG140&lt;AG$3,1,((AG$4-AG140)/AG$5))))))*100</f>
        <v>33.333333333333329</v>
      </c>
      <c r="AI140" s="70">
        <v>131</v>
      </c>
      <c r="AJ140" s="66">
        <f>(IF(AI140=-1,0,(IF(AI140&gt;AI$4,0,IF(AI140&lt;AI$3,1,((AI$4-AI140)/AI$5))))))*100</f>
        <v>50.869565217391298</v>
      </c>
      <c r="AK140" s="71">
        <v>144.37416256220499</v>
      </c>
      <c r="AL140" s="66">
        <f>(IF(AK140=-1,0,(IF(AK140&gt;AK$4,0,IF(AK140&lt;AK$3,1,((AK$4-AK140)/AK$5))))))*100</f>
        <v>98.217602931330802</v>
      </c>
      <c r="AM140" s="70">
        <v>5</v>
      </c>
      <c r="AN140" s="66">
        <f>+IF(AM140="No Practice",0,AM140/8)*100</f>
        <v>62.5</v>
      </c>
      <c r="AO140" s="74">
        <f>AVERAGE(AH140,AJ140,AL140,AN140)</f>
        <v>61.230125370513861</v>
      </c>
      <c r="AP140" s="68">
        <f>+AO140</f>
        <v>61.230125370513861</v>
      </c>
      <c r="AQ140" s="115">
        <f>+ROUND(AO140,1)</f>
        <v>61.2</v>
      </c>
      <c r="AR140" s="69">
        <f>RANK(AP140,AP$13:AP$224)</f>
        <v>134</v>
      </c>
      <c r="AS140" s="75">
        <v>6</v>
      </c>
      <c r="AT140" s="66">
        <f>(IF(AS140=-1,0,(IF(AS140&gt;AS$4,0,IF(AS140&lt;AS$3,1,((AS$4-AS140)/AS$5))))))*100</f>
        <v>58.333333333333336</v>
      </c>
      <c r="AU140" s="75">
        <v>69</v>
      </c>
      <c r="AV140" s="66">
        <f>(IF(AU140=-1,0,(IF(AU140&gt;AU$4,0,IF(AU140&lt;AU$3,1,((AU$4-AU140)/AU$5))))))*100</f>
        <v>67.464114832535884</v>
      </c>
      <c r="AW140" s="75">
        <v>3.14641060092046</v>
      </c>
      <c r="AX140" s="68">
        <f>(IF(AW140=-1,0,(IF(AW140&gt;AW$4,0,IF(AW140&lt;AW$3,1,((AW$4-AW140)/AW$5))))))*100</f>
        <v>79.023929327196939</v>
      </c>
      <c r="AY140" s="75">
        <v>17.5</v>
      </c>
      <c r="AZ140" s="66">
        <f>+IF(AY140="No Practice",0,AY140/30)*100</f>
        <v>58.333333333333336</v>
      </c>
      <c r="BA140" s="76">
        <f>AVERAGE(AT140,AV140,AX140,AZ140)</f>
        <v>65.78867770659987</v>
      </c>
      <c r="BB140" s="68">
        <f>+BA140</f>
        <v>65.78867770659987</v>
      </c>
      <c r="BC140" s="115">
        <f>+ROUND(BA140,1)</f>
        <v>65.8</v>
      </c>
      <c r="BD140" s="69">
        <f>RANK(BB140,BB$13:BB$224)</f>
        <v>83</v>
      </c>
      <c r="BE140" s="73">
        <v>5</v>
      </c>
      <c r="BF140" s="73">
        <v>12</v>
      </c>
      <c r="BG140" s="77">
        <f>+SUM(BE140,BF140)</f>
        <v>17</v>
      </c>
      <c r="BH140" s="76">
        <f>(IF(BG140=-1,0,(IF(BG140&lt;BG$4,0,IF(BG140&gt;BG$3,1,((-BG$4+BG140)/BG$5))))))*100</f>
        <v>85</v>
      </c>
      <c r="BI140" s="119">
        <f>+BH140</f>
        <v>85</v>
      </c>
      <c r="BJ140" s="115">
        <f>ROUND(BH140,1)</f>
        <v>85</v>
      </c>
      <c r="BK140" s="69">
        <f>RANK(BI140,BI$13:BI$224)</f>
        <v>15</v>
      </c>
      <c r="BL140" s="73">
        <v>5</v>
      </c>
      <c r="BM140" s="68">
        <f>(IF(BL140=-1,0,(IF(BL140&lt;BL$4,0,IF(BL140&gt;BL$3,1,((-BL$4+BL140)/BL$5))))))*100</f>
        <v>50</v>
      </c>
      <c r="BN140" s="73">
        <v>8</v>
      </c>
      <c r="BO140" s="68">
        <f>(IF(BN140=-1,0,(IF(BN140&lt;BN$4,0,IF(BN140&gt;BN$3,1,((-BN$4+BN140)/BN$5))))))*100</f>
        <v>80</v>
      </c>
      <c r="BP140" s="73">
        <v>6</v>
      </c>
      <c r="BQ140" s="68">
        <f>(IF(BP140=-1,0,(IF(BP140&lt;BP$4,0,IF(BP140&gt;BP$3,1,((-BP$4+BP140)/BP$5))))))*100</f>
        <v>60</v>
      </c>
      <c r="BR140" s="73">
        <v>3</v>
      </c>
      <c r="BS140" s="78">
        <f>(IF(BR140=-1,0,(IF(BR140&lt;BR$4,0,IF(BR140&gt;BR$3,1,((-BR$4+BR140)/BR$5))))))*100</f>
        <v>50</v>
      </c>
      <c r="BT140" s="73">
        <v>3</v>
      </c>
      <c r="BU140" s="68">
        <f>(IF(BT140=-1,0,(IF(BT140&lt;BT$4,0,IF(BT140&gt;BT$3,1,((-BT$4+BT140)/BT$5))))))*100</f>
        <v>42.857142857142854</v>
      </c>
      <c r="BV140" s="73">
        <v>6</v>
      </c>
      <c r="BW140" s="66">
        <f>(IF(BV140=-1,0,(IF(BV140&lt;BV$4,0,IF(BV140&gt;BV$3,1,((-BV$4+BV140)/BV$5))))))*100</f>
        <v>85.714285714285708</v>
      </c>
      <c r="BX140" s="77">
        <f>+SUM(BN140,BL140,BP140,BR140,BT140,BV140)</f>
        <v>31</v>
      </c>
      <c r="BY140" s="80">
        <f>(IF(BX140=-1,0,(IF(BX140&lt;BX$4,0,IF(BX140&gt;BX$3,1,((-BX$4+BX140)/BX$5))))))*100</f>
        <v>62</v>
      </c>
      <c r="BZ140" s="78">
        <f>+BY140</f>
        <v>62</v>
      </c>
      <c r="CA140" s="115">
        <f>+ROUND(BY140,1)</f>
        <v>62</v>
      </c>
      <c r="CB140" s="72">
        <f>RANK(BZ140,BZ$13:BZ$224)</f>
        <v>61</v>
      </c>
      <c r="CC140" s="73">
        <v>18</v>
      </c>
      <c r="CD140" s="68">
        <f>(IF(CC140=-1,0,(IF(CC140&gt;CC$4,0,IF(CC140&lt;CC$3,1,((CC$4-CC140)/CC$5))))))*100</f>
        <v>75</v>
      </c>
      <c r="CE140" s="73">
        <v>300</v>
      </c>
      <c r="CF140" s="66">
        <f>(IF(CE140=-1,0,(IF(CE140&gt;CE$4,0,IF(CE140&lt;CE$3,1,((CE$4-CE140)/CE$5))))))*100</f>
        <v>61.205564142194746</v>
      </c>
      <c r="CG140" s="73">
        <v>22.246523947263601</v>
      </c>
      <c r="CH140" s="66">
        <f>(IF(CG140=-1,0,(IF(CG140&gt;CG$4,0,IF(CG140&lt;CG$3,1,((CG$4-CG140)/CG$5)^$CH$3)))))*100</f>
        <v>100</v>
      </c>
      <c r="CI140" s="73">
        <v>4</v>
      </c>
      <c r="CJ140" s="78">
        <f>IF(CI140="NO VAT","No VAT",(IF(CI140="NO REFUND",0,(IF(CI140&gt;CI$5,0,IF(CI140&lt;CI$3,1,((CI$5-CI140)/CI$5))))))*100)</f>
        <v>92</v>
      </c>
      <c r="CK140" s="73">
        <v>21.845238095238098</v>
      </c>
      <c r="CL140" s="68">
        <f>IF(CK140="NO VAT","No VAT",(IF(CK140="NO REFUND",0,(IF(CK140&gt;CK$4,0,IF(CK140&lt;CK$3,1,((CK$4-CK140)/CK$5))))))*100)</f>
        <v>64.005331862474719</v>
      </c>
      <c r="CM140" s="73">
        <v>9.5</v>
      </c>
      <c r="CN140" s="68">
        <f>IF(CM140="NO CIT","No CIT",IF(CM140&gt;CM$4,0,IF(CM140&lt;CM$3,1,((CM$4-CM140)/CM$5)))*100)</f>
        <v>85.321100917431195</v>
      </c>
      <c r="CO140" s="73">
        <v>19</v>
      </c>
      <c r="CP140" s="66">
        <f>IF(CO140="NO CIT","No CIT",IF(CO140&gt;CO$4,0,IF(CO140&lt;CO$3,1,((CO$5-CO140)/CO$5)))*100)</f>
        <v>40.625</v>
      </c>
      <c r="CQ140" s="157">
        <f>IF(OR(ISNUMBER(CJ140),ISNUMBER(CL140),ISNUMBER(CN140),ISNUMBER(CP140)),AVERAGE(CJ140,CL140,CN140,CP140),"")</f>
        <v>70.487858194976482</v>
      </c>
      <c r="CR140" s="128">
        <f>AVERAGE(CD140,CF140,CH140,CQ140)</f>
        <v>76.673355584292807</v>
      </c>
      <c r="CS140" s="78">
        <f>+CR140</f>
        <v>76.673355584292807</v>
      </c>
      <c r="CT140" s="115">
        <f>ROUND(CR140,1)</f>
        <v>76.7</v>
      </c>
      <c r="CU140" s="69">
        <f>RANK(CS140,CS$13:CS$224)</f>
        <v>75</v>
      </c>
      <c r="CV140" s="73">
        <v>7.6060606060606002</v>
      </c>
      <c r="CW140" s="68">
        <f>(IF(CV140=-1,0,(IF(CV140&gt;CV$4,0,IF(CV140&lt;CV$3,1,((CV$4-CV140)/CV$5))))))*100</f>
        <v>95.845244901848687</v>
      </c>
      <c r="CX140" s="73">
        <v>5.4090909090909101</v>
      </c>
      <c r="CY140" s="68">
        <f>(IF(CX140=-1,0,(IF(CX140&gt;CX$4,0,IF(CX140&lt;CX$3,1,((CX$4-CX140)/CX$5))))))*100</f>
        <v>97.391070467993544</v>
      </c>
      <c r="CZ140" s="73">
        <v>85</v>
      </c>
      <c r="DA140" s="68">
        <f>(IF(CZ140=-1,0,(IF(CZ140&gt;CZ$4,0,IF(CZ140&lt;CZ$3,1,((CZ$4-CZ140)/CZ$5))))))*100</f>
        <v>91.981132075471692</v>
      </c>
      <c r="DB140" s="73">
        <v>26</v>
      </c>
      <c r="DC140" s="68">
        <f>(IF(DB140=-1,0,(IF(DB140&gt;DB$4,0,IF(DB140&lt;DB$3,1,((DB$4-DB140)/DB$5))))))*100</f>
        <v>93.5</v>
      </c>
      <c r="DD140" s="73">
        <v>23.2222222222222</v>
      </c>
      <c r="DE140" s="68">
        <f>(IF(DD140=-1,0,(IF(DD140&gt;DD$4,0,IF(DD140&lt;DD$3,1,((DD$4-DD140)/DD$5))))))*100</f>
        <v>92.035045798486678</v>
      </c>
      <c r="DF140" s="73">
        <v>5.5</v>
      </c>
      <c r="DG140" s="68">
        <f>(IF(DF140=-1,0,(IF(DF140&gt;DF$4,0,IF(DF140&lt;DF$3,1,((DF$4-DF140)/DF$5))))))*100</f>
        <v>98.11715481171548</v>
      </c>
      <c r="DH140" s="73">
        <v>305.555555555556</v>
      </c>
      <c r="DI140" s="68">
        <f>(IF(DH140=-1,0,(IF(DH140&gt;DH$4,0,IF(DH140&lt;DH$3,1,((DH$4-DH140)/DH$5))))))*100</f>
        <v>74.537037037036995</v>
      </c>
      <c r="DJ140" s="73">
        <v>60</v>
      </c>
      <c r="DK140" s="66">
        <f>(IF(DJ140=-1,0,(IF(DJ140&gt;DJ$4,0,IF(DJ140&lt;DJ$3,1,((DJ$4-DJ140)/DJ$5))))))*100</f>
        <v>91.428571428571431</v>
      </c>
      <c r="DL140" s="78">
        <f>AVERAGE(CW140,CY140,DA140,DC140,DE140,DG140,DI140,DK140)</f>
        <v>91.854407065140563</v>
      </c>
      <c r="DM140" s="78">
        <f>+DL140</f>
        <v>91.854407065140563</v>
      </c>
      <c r="DN140" s="115">
        <f>ROUND(DL140,1)</f>
        <v>91.9</v>
      </c>
      <c r="DO140" s="69">
        <f>RANK(DM140,DM$13:DM$224)</f>
        <v>41</v>
      </c>
      <c r="DP140" s="67">
        <v>545</v>
      </c>
      <c r="DQ140" s="66">
        <f>(IF(DP140=-1,0,(IF(DP140&gt;DP$4,0,IF(DP140&lt;DP$3,1,((DP$4-DP140)/DP$5))))))*100</f>
        <v>65.163934426229503</v>
      </c>
      <c r="DR140" s="67">
        <v>25.7</v>
      </c>
      <c r="DS140" s="66">
        <f>(IF(DR140=-1,0,(IF(DR140&gt;DR$4,0,IF(DR140&lt;DR$3,1,((DR$4-DR140)/DR$5))))))*100</f>
        <v>71.203599550056239</v>
      </c>
      <c r="DT140" s="67">
        <v>11.5</v>
      </c>
      <c r="DU140" s="66">
        <f>DT140/18*100</f>
        <v>63.888888888888886</v>
      </c>
      <c r="DV140" s="78">
        <f>AVERAGE(DU140,DQ140,DS140)</f>
        <v>66.752140955058209</v>
      </c>
      <c r="DW140" s="78">
        <f>+DV140</f>
        <v>66.752140955058209</v>
      </c>
      <c r="DX140" s="115">
        <f>ROUND(DV140,1)</f>
        <v>66.8</v>
      </c>
      <c r="DY140" s="69">
        <f>RANK(DW140,DW$13:DW$224)</f>
        <v>44</v>
      </c>
      <c r="DZ140" s="67">
        <v>50.323194588158003</v>
      </c>
      <c r="EA140" s="68">
        <f>(IF(DZ140=-1,0,(IF(DZ140&lt;DZ$4,0,IF(DZ140&gt;DZ$3,1,((-DZ$4+DZ140)/DZ$5))))))*100</f>
        <v>54.169208383377821</v>
      </c>
      <c r="EB140" s="67">
        <v>12.5</v>
      </c>
      <c r="EC140" s="66">
        <f>(IF(EB140=-1,0,(IF(EB140&lt;EB$4,0,IF(EB140&gt;EB$3,1,((-EB$4+EB140)/EB$5))))))*100</f>
        <v>78.125</v>
      </c>
      <c r="ED140" s="68">
        <f>AVERAGE(EA140,EC140)</f>
        <v>66.147104191688911</v>
      </c>
      <c r="EE140" s="78">
        <f>+ED140</f>
        <v>66.147104191688911</v>
      </c>
      <c r="EF140" s="115">
        <f>ROUND(ED140,1)</f>
        <v>66.099999999999994</v>
      </c>
      <c r="EG140" s="69">
        <f>RANK(EE140,EE$13:EE$224)</f>
        <v>43</v>
      </c>
      <c r="EH140" s="81"/>
      <c r="EI140" s="81"/>
      <c r="EJ140" s="81"/>
      <c r="EK140" s="83">
        <f>RANK(EN140,EN$13:EN$224)</f>
        <v>50</v>
      </c>
      <c r="EL140" s="134">
        <f>ROUND(EM140,1)</f>
        <v>73.8</v>
      </c>
      <c r="EM140" s="158">
        <f>AVERAGE(Q140,AC140,BA140,BH140,BY140,CR140,DL140,DV140,ED140,AO140)</f>
        <v>73.818912429313542</v>
      </c>
      <c r="EN140" s="139">
        <f>AVERAGE(Q140,AC140,BA140,BH140,BY140,CR140,DL140,DV140,ED140,AO140)</f>
        <v>73.818912429313542</v>
      </c>
      <c r="EO140" s="84"/>
      <c r="EP140" s="85"/>
      <c r="EQ140" s="46"/>
    </row>
    <row r="141" spans="1:149" ht="14.45" customHeight="1" x14ac:dyDescent="0.25">
      <c r="A141" s="64" t="s">
        <v>137</v>
      </c>
      <c r="B141" s="156" t="str">
        <f>INDEX('Economy Names'!$A$2:$H$213,'Economy Names'!L130,'Economy Names'!$K$1)</f>
        <v>Morocco</v>
      </c>
      <c r="C141" s="65">
        <v>4</v>
      </c>
      <c r="D141" s="66">
        <f>(IF(C141=-1,0,(IF(C141&gt;C$4,0,IF(C141&lt;C$3,1,((C$4-C141)/C$5))))))*100</f>
        <v>82.35294117647058</v>
      </c>
      <c r="E141" s="65">
        <v>9</v>
      </c>
      <c r="F141" s="66">
        <f>(IF(E141=-1,0,(IF(E141&gt;E$4,0,IF(E141&lt;E$3,1,((E$4-E141)/E$5))))))*100</f>
        <v>91.457286432160799</v>
      </c>
      <c r="G141" s="67">
        <v>3.5674729824068301</v>
      </c>
      <c r="H141" s="66">
        <f>(IF(G141=-1,0,(IF(G141&gt;G$4,0,IF(G141&lt;G$3,1,((G$4-G141)/G$5))))))*100</f>
        <v>98.216263508796587</v>
      </c>
      <c r="I141" s="65">
        <v>4</v>
      </c>
      <c r="J141" s="66">
        <f>(IF(I141=-1,0,(IF(I141&gt;I$4,0,IF(I141&lt;I$3,1,((I$4-I141)/I$5))))))*100</f>
        <v>82.35294117647058</v>
      </c>
      <c r="K141" s="65">
        <v>9</v>
      </c>
      <c r="L141" s="66">
        <f>(IF(K141=-1,0,(IF(K141&gt;K$4,0,IF(K141&lt;K$3,1,((K$4-K141)/K$5))))))*100</f>
        <v>91.457286432160799</v>
      </c>
      <c r="M141" s="67">
        <v>3.5674729824068301</v>
      </c>
      <c r="N141" s="68">
        <f>(IF(M141=-1,0,(IF(M141&gt;M$4,0,IF(M141&lt;M$3,1,((M$4-M141)/M$5))))))*100</f>
        <v>98.216263508796587</v>
      </c>
      <c r="O141" s="67">
        <v>0</v>
      </c>
      <c r="P141" s="66">
        <f>(IF(O141=-1,0,(IF(O141&gt;O$4,0,IF(O141&lt;O$3,1,((O$4-O141)/O$5))))))*100</f>
        <v>100</v>
      </c>
      <c r="Q141" s="68">
        <f>25%*P141+12.5%*D141+12.5%*F141+12.5%*H141+12.5%*J141+12.5%*L141+12.5%*N141</f>
        <v>93.006622779357002</v>
      </c>
      <c r="R141" s="78">
        <f>+Q141</f>
        <v>93.006622779357002</v>
      </c>
      <c r="S141" s="115">
        <f>+ROUND(Q141,1)</f>
        <v>93</v>
      </c>
      <c r="T141" s="69">
        <f>RANK(R141,R$13:R$224)</f>
        <v>43</v>
      </c>
      <c r="U141" s="70">
        <v>12</v>
      </c>
      <c r="V141" s="66">
        <f>(IF(U141=-1,0,(IF(U141&gt;U$4,0,IF(U141&lt;U$3,1,((U$4-U141)/U$5))))))*100</f>
        <v>72</v>
      </c>
      <c r="W141" s="70">
        <v>58</v>
      </c>
      <c r="X141" s="66">
        <f>(IF(W141=-1,0,(IF(W141&gt;W$4,0,IF(W141&lt;W$3,1,((W$4-W141)/W$5))))))*100</f>
        <v>90.778097982708942</v>
      </c>
      <c r="Y141" s="71">
        <v>3.290704448923</v>
      </c>
      <c r="Z141" s="68">
        <f>(IF(Y141=-1,0,(IF(Y141&gt;Y$4,0,IF(Y141&lt;Y$3,1,((Y$4-Y141)/Y$5))))))*100</f>
        <v>83.546477755384998</v>
      </c>
      <c r="AA141" s="70">
        <v>13</v>
      </c>
      <c r="AB141" s="66">
        <f>IF(AA141="No Practice", 0, AA141/15*100)</f>
        <v>86.666666666666671</v>
      </c>
      <c r="AC141" s="68">
        <f>AVERAGE(V141,X141,Z141,AB141)</f>
        <v>83.247810601190153</v>
      </c>
      <c r="AD141" s="68">
        <f>+AC141</f>
        <v>83.247810601190153</v>
      </c>
      <c r="AE141" s="115">
        <f>+ROUND(AC141,1)</f>
        <v>83.2</v>
      </c>
      <c r="AF141" s="72">
        <f>RANK(AD141,AD$13:AD$224)</f>
        <v>16</v>
      </c>
      <c r="AG141" s="70">
        <v>4</v>
      </c>
      <c r="AH141" s="66">
        <f>(IF(AG141=-1,0,(IF(AG141&gt;AG$4,0,IF(AG141&lt;AG$3,1,((AG$4-AG141)/AG$5))))))*100</f>
        <v>83.333333333333343</v>
      </c>
      <c r="AI141" s="70">
        <v>31</v>
      </c>
      <c r="AJ141" s="66">
        <f>(IF(AI141=-1,0,(IF(AI141&gt;AI$4,0,IF(AI141&lt;AI$3,1,((AI$4-AI141)/AI$5))))))*100</f>
        <v>94.347826086956516</v>
      </c>
      <c r="AK141" s="71">
        <v>1308.81688398303</v>
      </c>
      <c r="AL141" s="66">
        <f>(IF(AK141=-1,0,(IF(AK141&gt;AK$4,0,IF(AK141&lt;AK$3,1,((AK$4-AK141)/AK$5))))))*100</f>
        <v>83.841766864407035</v>
      </c>
      <c r="AM141" s="70">
        <v>7</v>
      </c>
      <c r="AN141" s="66">
        <f>+IF(AM141="No Practice",0,AM141/8)*100</f>
        <v>87.5</v>
      </c>
      <c r="AO141" s="74">
        <f>AVERAGE(AH141,AJ141,AL141,AN141)</f>
        <v>87.255731571174223</v>
      </c>
      <c r="AP141" s="68">
        <f>+AO141</f>
        <v>87.255731571174223</v>
      </c>
      <c r="AQ141" s="115">
        <f>+ROUND(AO141,1)</f>
        <v>87.3</v>
      </c>
      <c r="AR141" s="69">
        <f>RANK(AP141,AP$13:AP$224)</f>
        <v>34</v>
      </c>
      <c r="AS141" s="75">
        <v>6</v>
      </c>
      <c r="AT141" s="66">
        <f>(IF(AS141=-1,0,(IF(AS141&gt;AS$4,0,IF(AS141&lt;AS$3,1,((AS$4-AS141)/AS$5))))))*100</f>
        <v>58.333333333333336</v>
      </c>
      <c r="AU141" s="75">
        <v>20</v>
      </c>
      <c r="AV141" s="66">
        <f>(IF(AU141=-1,0,(IF(AU141&gt;AU$4,0,IF(AU141&lt;AU$3,1,((AU$4-AU141)/AU$5))))))*100</f>
        <v>90.909090909090907</v>
      </c>
      <c r="AW141" s="75">
        <v>6.3800909198789997</v>
      </c>
      <c r="AX141" s="68">
        <f>(IF(AW141=-1,0,(IF(AW141&gt;AW$4,0,IF(AW141&lt;AW$3,1,((AW$4-AW141)/AW$5))))))*100</f>
        <v>57.466060534140006</v>
      </c>
      <c r="AY141" s="75">
        <v>17</v>
      </c>
      <c r="AZ141" s="66">
        <f>+IF(AY141="No Practice",0,AY141/30)*100</f>
        <v>56.666666666666664</v>
      </c>
      <c r="BA141" s="76">
        <f>AVERAGE(AT141,AV141,AX141,AZ141)</f>
        <v>65.843787860807737</v>
      </c>
      <c r="BB141" s="68">
        <f>+BA141</f>
        <v>65.843787860807737</v>
      </c>
      <c r="BC141" s="115">
        <f>+ROUND(BA141,1)</f>
        <v>65.8</v>
      </c>
      <c r="BD141" s="69">
        <f>RANK(BB141,BB$13:BB$224)</f>
        <v>81</v>
      </c>
      <c r="BE141" s="73">
        <v>7</v>
      </c>
      <c r="BF141" s="73">
        <v>2</v>
      </c>
      <c r="BG141" s="77">
        <f>+SUM(BE141,BF141)</f>
        <v>9</v>
      </c>
      <c r="BH141" s="76">
        <f>(IF(BG141=-1,0,(IF(BG141&lt;BG$4,0,IF(BG141&gt;BG$3,1,((-BG$4+BG141)/BG$5))))))*100</f>
        <v>45</v>
      </c>
      <c r="BI141" s="119">
        <f>+BH141</f>
        <v>45</v>
      </c>
      <c r="BJ141" s="115">
        <f>ROUND(BH141,1)</f>
        <v>45</v>
      </c>
      <c r="BK141" s="69">
        <f>RANK(BI141,BI$13:BI$224)</f>
        <v>119</v>
      </c>
      <c r="BL141" s="73">
        <v>9</v>
      </c>
      <c r="BM141" s="68">
        <f>(IF(BL141=-1,0,(IF(BL141&lt;BL$4,0,IF(BL141&gt;BL$3,1,((-BL$4+BL141)/BL$5))))))*100</f>
        <v>90</v>
      </c>
      <c r="BN141" s="73">
        <v>2</v>
      </c>
      <c r="BO141" s="68">
        <f>(IF(BN141=-1,0,(IF(BN141&lt;BN$4,0,IF(BN141&gt;BN$3,1,((-BN$4+BN141)/BN$5))))))*100</f>
        <v>20</v>
      </c>
      <c r="BP141" s="73">
        <v>7</v>
      </c>
      <c r="BQ141" s="68">
        <f>(IF(BP141=-1,0,(IF(BP141&lt;BP$4,0,IF(BP141&gt;BP$3,1,((-BP$4+BP141)/BP$5))))))*100</f>
        <v>70</v>
      </c>
      <c r="BR141" s="73">
        <v>6</v>
      </c>
      <c r="BS141" s="78">
        <f>(IF(BR141=-1,0,(IF(BR141&lt;BR$4,0,IF(BR141&gt;BR$3,1,((-BR$4+BR141)/BR$5))))))*100</f>
        <v>100</v>
      </c>
      <c r="BT141" s="73">
        <v>5</v>
      </c>
      <c r="BU141" s="68">
        <f>(IF(BT141=-1,0,(IF(BT141&lt;BT$4,0,IF(BT141&gt;BT$3,1,((-BT$4+BT141)/BT$5))))))*100</f>
        <v>71.428571428571431</v>
      </c>
      <c r="BV141" s="73">
        <v>6</v>
      </c>
      <c r="BW141" s="66">
        <f>(IF(BV141=-1,0,(IF(BV141&lt;BV$4,0,IF(BV141&gt;BV$3,1,((-BV$4+BV141)/BV$5))))))*100</f>
        <v>85.714285714285708</v>
      </c>
      <c r="BX141" s="77">
        <f>+SUM(BN141,BL141,BP141,BR141,BT141,BV141)</f>
        <v>35</v>
      </c>
      <c r="BY141" s="80">
        <f>(IF(BX141=-1,0,(IF(BX141&lt;BX$4,0,IF(BX141&gt;BX$3,1,((-BX$4+BX141)/BX$5))))))*100</f>
        <v>70</v>
      </c>
      <c r="BZ141" s="78">
        <f>+BY141</f>
        <v>70</v>
      </c>
      <c r="CA141" s="115">
        <f>+ROUND(BY141,1)</f>
        <v>70</v>
      </c>
      <c r="CB141" s="72">
        <f>RANK(BZ141,BZ$13:BZ$224)</f>
        <v>37</v>
      </c>
      <c r="CC141" s="73">
        <v>6</v>
      </c>
      <c r="CD141" s="68">
        <f>(IF(CC141=-1,0,(IF(CC141&gt;CC$4,0,IF(CC141&lt;CC$3,1,((CC$4-CC141)/CC$5))))))*100</f>
        <v>95</v>
      </c>
      <c r="CE141" s="73">
        <v>155</v>
      </c>
      <c r="CF141" s="66">
        <f>(IF(CE141=-1,0,(IF(CE141&gt;CE$4,0,IF(CE141&lt;CE$3,1,((CE$4-CE141)/CE$5))))))*100</f>
        <v>83.616692426584237</v>
      </c>
      <c r="CG141" s="73">
        <v>45.827219726264097</v>
      </c>
      <c r="CH141" s="66">
        <f>(IF(CG141=-1,0,(IF(CG141&gt;CG$4,0,IF(CG141&lt;CG$3,1,((CG$4-CG141)/CG$5)^$CH$3)))))*100</f>
        <v>71.657257561401138</v>
      </c>
      <c r="CI141" s="73" t="s">
        <v>1976</v>
      </c>
      <c r="CJ141" s="78" t="str">
        <f>IF(CI141="NO VAT","No VAT",(IF(CI141="NO REFUND",0,(IF(CI141&gt;CI$5,0,IF(CI141&lt;CI$3,1,((CI$5-CI141)/CI$5))))))*100)</f>
        <v>No VAT</v>
      </c>
      <c r="CK141" s="73" t="s">
        <v>1976</v>
      </c>
      <c r="CL141" s="68" t="str">
        <f>IF(CK141="NO VAT","No VAT",(IF(CK141="NO REFUND",0,(IF(CK141&gt;CK$4,0,IF(CK141&lt;CK$3,1,((CK$4-CK141)/CK$5))))))*100)</f>
        <v>No VAT</v>
      </c>
      <c r="CM141" s="73">
        <v>3</v>
      </c>
      <c r="CN141" s="68">
        <f>IF(CM141="NO CIT","No CIT",IF(CM141&gt;CM$4,0,IF(CM141&lt;CM$3,1,((CM$4-CM141)/CM$5)))*100)</f>
        <v>97.247706422018354</v>
      </c>
      <c r="CO141" s="73">
        <v>0</v>
      </c>
      <c r="CP141" s="66">
        <f>IF(CO141="NO CIT","No CIT",IF(CO141&gt;CO$4,0,IF(CO141&lt;CO$3,1,((CO$5-CO141)/CO$5)))*100)</f>
        <v>100</v>
      </c>
      <c r="CQ141" s="157">
        <f>IF(OR(ISNUMBER(CJ141),ISNUMBER(CL141),ISNUMBER(CN141),ISNUMBER(CP141)),AVERAGE(CJ141,CL141,CN141,CP141),"")</f>
        <v>98.623853211009177</v>
      </c>
      <c r="CR141" s="128">
        <f>AVERAGE(CD141,CF141,CH141,CQ141)</f>
        <v>87.224450799748638</v>
      </c>
      <c r="CS141" s="78">
        <f>+CR141</f>
        <v>87.224450799748638</v>
      </c>
      <c r="CT141" s="115">
        <f>ROUND(CR141,1)</f>
        <v>87.2</v>
      </c>
      <c r="CU141" s="69">
        <f>RANK(CS141,CS$13:CS$224)</f>
        <v>24</v>
      </c>
      <c r="CV141" s="73">
        <v>6</v>
      </c>
      <c r="CW141" s="68">
        <f>(IF(CV141=-1,0,(IF(CV141&gt;CV$4,0,IF(CV141&lt;CV$3,1,((CV$4-CV141)/CV$5))))))*100</f>
        <v>96.855345911949684</v>
      </c>
      <c r="CX141" s="73">
        <v>25.615384615384599</v>
      </c>
      <c r="CY141" s="68">
        <f>(IF(CX141=-1,0,(IF(CX141&gt;CX$4,0,IF(CX141&lt;CX$3,1,((CX$4-CX141)/CX$5))))))*100</f>
        <v>85.43468365953575</v>
      </c>
      <c r="CZ141" s="73">
        <v>155.769230769231</v>
      </c>
      <c r="DA141" s="68">
        <f>(IF(CZ141=-1,0,(IF(CZ141&gt;CZ$4,0,IF(CZ141&lt;CZ$3,1,((CZ$4-CZ141)/CZ$5))))))*100</f>
        <v>85.304789550072556</v>
      </c>
      <c r="DB141" s="73">
        <v>67</v>
      </c>
      <c r="DC141" s="68">
        <f>(IF(DB141=-1,0,(IF(DB141&gt;DB$4,0,IF(DB141&lt;DB$3,1,((DB$4-DB141)/DB$5))))))*100</f>
        <v>83.25</v>
      </c>
      <c r="DD141" s="73">
        <v>57</v>
      </c>
      <c r="DE141" s="68">
        <f>(IF(DD141=-1,0,(IF(DD141&gt;DD$4,0,IF(DD141&lt;DD$3,1,((DD$4-DD141)/DD$5))))))*100</f>
        <v>79.928315412186379</v>
      </c>
      <c r="DF141" s="73">
        <v>26</v>
      </c>
      <c r="DG141" s="68">
        <f>(IF(DF141=-1,0,(IF(DF141&gt;DF$4,0,IF(DF141&lt;DF$3,1,((DF$4-DF141)/DF$5))))))*100</f>
        <v>89.539748953974893</v>
      </c>
      <c r="DH141" s="73">
        <v>228.111111111111</v>
      </c>
      <c r="DI141" s="68">
        <f>(IF(DH141=-1,0,(IF(DH141&gt;DH$4,0,IF(DH141&lt;DH$3,1,((DH$4-DH141)/DH$5))))))*100</f>
        <v>80.990740740740748</v>
      </c>
      <c r="DJ141" s="73">
        <v>116.444444444444</v>
      </c>
      <c r="DK141" s="66">
        <f>(IF(DJ141=-1,0,(IF(DJ141&gt;DJ$4,0,IF(DJ141&lt;DJ$3,1,((DJ$4-DJ141)/DJ$5))))))*100</f>
        <v>83.365079365079424</v>
      </c>
      <c r="DL141" s="78">
        <f>AVERAGE(CW141,CY141,DA141,DC141,DE141,DG141,DI141,DK141)</f>
        <v>85.583587949192435</v>
      </c>
      <c r="DM141" s="78">
        <f>+DL141</f>
        <v>85.583587949192435</v>
      </c>
      <c r="DN141" s="115">
        <f>ROUND(DL141,1)</f>
        <v>85.6</v>
      </c>
      <c r="DO141" s="69">
        <f>RANK(DM141,DM$13:DM$224)</f>
        <v>58</v>
      </c>
      <c r="DP141" s="67">
        <v>510</v>
      </c>
      <c r="DQ141" s="66">
        <f>(IF(DP141=-1,0,(IF(DP141&gt;DP$4,0,IF(DP141&lt;DP$3,1,((DP$4-DP141)/DP$5))))))*100</f>
        <v>68.032786885245898</v>
      </c>
      <c r="DR141" s="67">
        <v>26.5</v>
      </c>
      <c r="DS141" s="66">
        <f>(IF(DR141=-1,0,(IF(DR141&gt;DR$4,0,IF(DR141&lt;DR$3,1,((DR$4-DR141)/DR$5))))))*100</f>
        <v>70.303712035995488</v>
      </c>
      <c r="DT141" s="67">
        <v>9.5</v>
      </c>
      <c r="DU141" s="66">
        <f>DT141/18*100</f>
        <v>52.777777777777779</v>
      </c>
      <c r="DV141" s="78">
        <f>AVERAGE(DU141,DQ141,DS141)</f>
        <v>63.70475889967306</v>
      </c>
      <c r="DW141" s="78">
        <f>+DV141</f>
        <v>63.70475889967306</v>
      </c>
      <c r="DX141" s="115">
        <f>ROUND(DV141,1)</f>
        <v>63.7</v>
      </c>
      <c r="DY141" s="69">
        <f>RANK(DW141,DW$13:DW$224)</f>
        <v>60</v>
      </c>
      <c r="DZ141" s="67">
        <v>28.699673563884701</v>
      </c>
      <c r="EA141" s="68">
        <f>(IF(DZ141=-1,0,(IF(DZ141&lt;DZ$4,0,IF(DZ141&gt;DZ$3,1,((-DZ$4+DZ141)/DZ$5))))))*100</f>
        <v>30.893082415376426</v>
      </c>
      <c r="EB141" s="67">
        <v>12</v>
      </c>
      <c r="EC141" s="66">
        <f>(IF(EB141=-1,0,(IF(EB141&lt;EB$4,0,IF(EB141&gt;EB$3,1,((-EB$4+EB141)/EB$5))))))*100</f>
        <v>75</v>
      </c>
      <c r="ED141" s="68">
        <f>AVERAGE(EA141,EC141)</f>
        <v>52.946541207688213</v>
      </c>
      <c r="EE141" s="78">
        <f>+ED141</f>
        <v>52.946541207688213</v>
      </c>
      <c r="EF141" s="115">
        <f>ROUND(ED141,1)</f>
        <v>52.9</v>
      </c>
      <c r="EG141" s="69">
        <f>RANK(EE141,EE$13:EE$224)</f>
        <v>73</v>
      </c>
      <c r="EH141" s="81"/>
      <c r="EI141" s="81"/>
      <c r="EJ141" s="81"/>
      <c r="EK141" s="83">
        <f>RANK(EN141,EN$13:EN$224)</f>
        <v>53</v>
      </c>
      <c r="EL141" s="134">
        <f>ROUND(EM141,1)</f>
        <v>73.400000000000006</v>
      </c>
      <c r="EM141" s="158">
        <f>AVERAGE(Q141,AC141,BA141,BH141,BY141,CR141,DL141,DV141,ED141,AO141)</f>
        <v>73.381329166883148</v>
      </c>
      <c r="EN141" s="139">
        <f>AVERAGE(Q141,AC141,BA141,BH141,BY141,CR141,DL141,DV141,ED141,AO141)</f>
        <v>73.381329166883148</v>
      </c>
      <c r="EO141" s="84"/>
      <c r="EP141" s="85"/>
      <c r="EQ141" s="46"/>
    </row>
    <row r="142" spans="1:149" ht="14.45" customHeight="1" x14ac:dyDescent="0.25">
      <c r="A142" s="64" t="s">
        <v>138</v>
      </c>
      <c r="B142" s="156" t="str">
        <f>INDEX('Economy Names'!$A$2:$H$213,'Economy Names'!L131,'Economy Names'!$K$1)</f>
        <v>Mozambique</v>
      </c>
      <c r="C142" s="65">
        <v>10</v>
      </c>
      <c r="D142" s="66">
        <f>(IF(C142=-1,0,(IF(C142&gt;C$4,0,IF(C142&lt;C$3,1,((C$4-C142)/C$5))))))*100</f>
        <v>47.058823529411761</v>
      </c>
      <c r="E142" s="65">
        <v>17</v>
      </c>
      <c r="F142" s="66">
        <f>(IF(E142=-1,0,(IF(E142&gt;E$4,0,IF(E142&lt;E$3,1,((E$4-E142)/E$5))))))*100</f>
        <v>83.417085427135675</v>
      </c>
      <c r="G142" s="67">
        <v>106.86611030901901</v>
      </c>
      <c r="H142" s="66">
        <f>(IF(G142=-1,0,(IF(G142&gt;G$4,0,IF(G142&lt;G$3,1,((G$4-G142)/G$5))))))*100</f>
        <v>46.566944845490497</v>
      </c>
      <c r="I142" s="65">
        <v>10</v>
      </c>
      <c r="J142" s="66">
        <f>(IF(I142=-1,0,(IF(I142&gt;I$4,0,IF(I142&lt;I$3,1,((I$4-I142)/I$5))))))*100</f>
        <v>47.058823529411761</v>
      </c>
      <c r="K142" s="65">
        <v>17</v>
      </c>
      <c r="L142" s="66">
        <f>(IF(K142=-1,0,(IF(K142&gt;K$4,0,IF(K142&lt;K$3,1,((K$4-K142)/K$5))))))*100</f>
        <v>83.417085427135675</v>
      </c>
      <c r="M142" s="67">
        <v>106.86611030901901</v>
      </c>
      <c r="N142" s="68">
        <f>(IF(M142=-1,0,(IF(M142&gt;M$4,0,IF(M142&lt;M$3,1,((M$4-M142)/M$5))))))*100</f>
        <v>46.566944845490497</v>
      </c>
      <c r="O142" s="67">
        <v>0</v>
      </c>
      <c r="P142" s="66">
        <f>(IF(O142=-1,0,(IF(O142&gt;O$4,0,IF(O142&lt;O$3,1,((O$4-O142)/O$5))))))*100</f>
        <v>100</v>
      </c>
      <c r="Q142" s="68">
        <f>25%*P142+12.5%*D142+12.5%*F142+12.5%*H142+12.5%*J142+12.5%*L142+12.5%*N142</f>
        <v>69.260713450509485</v>
      </c>
      <c r="R142" s="78">
        <f>+Q142</f>
        <v>69.260713450509485</v>
      </c>
      <c r="S142" s="115">
        <f>+ROUND(Q142,1)</f>
        <v>69.3</v>
      </c>
      <c r="T142" s="69">
        <f>RANK(R142,R$13:R$224)</f>
        <v>176</v>
      </c>
      <c r="U142" s="70">
        <v>11</v>
      </c>
      <c r="V142" s="66">
        <f>(IF(U142=-1,0,(IF(U142&gt;U$4,0,IF(U142&lt;U$3,1,((U$4-U142)/U$5))))))*100</f>
        <v>76</v>
      </c>
      <c r="W142" s="70">
        <v>118</v>
      </c>
      <c r="X142" s="66">
        <f>(IF(W142=-1,0,(IF(W142&gt;W$4,0,IF(W142&lt;W$3,1,((W$4-W142)/W$5))))))*100</f>
        <v>73.487031700288185</v>
      </c>
      <c r="Y142" s="71">
        <v>6.01609537427648</v>
      </c>
      <c r="Z142" s="68">
        <f>(IF(Y142=-1,0,(IF(Y142&gt;Y$4,0,IF(Y142&lt;Y$3,1,((Y$4-Y142)/Y$5))))))*100</f>
        <v>69.919523128617598</v>
      </c>
      <c r="AA142" s="70">
        <v>11</v>
      </c>
      <c r="AB142" s="66">
        <f>IF(AA142="No Practice", 0, AA142/15*100)</f>
        <v>73.333333333333329</v>
      </c>
      <c r="AC142" s="68">
        <f>AVERAGE(V142,X142,Z142,AB142)</f>
        <v>73.184972040559771</v>
      </c>
      <c r="AD142" s="68">
        <f>+AC142</f>
        <v>73.184972040559771</v>
      </c>
      <c r="AE142" s="115">
        <f>+ROUND(AC142,1)</f>
        <v>73.2</v>
      </c>
      <c r="AF142" s="72">
        <f>RANK(AD142,AD$13:AD$224)</f>
        <v>61</v>
      </c>
      <c r="AG142" s="70">
        <v>4</v>
      </c>
      <c r="AH142" s="66">
        <f>(IF(AG142=-1,0,(IF(AG142&gt;AG$4,0,IF(AG142&lt;AG$3,1,((AG$4-AG142)/AG$5))))))*100</f>
        <v>83.333333333333343</v>
      </c>
      <c r="AI142" s="70">
        <v>40</v>
      </c>
      <c r="AJ142" s="66">
        <f>(IF(AI142=-1,0,(IF(AI142&gt;AI$4,0,IF(AI142&lt;AI$3,1,((AI$4-AI142)/AI$5))))))*100</f>
        <v>90.434782608695656</v>
      </c>
      <c r="AK142" s="71">
        <v>3008.7077624590202</v>
      </c>
      <c r="AL142" s="66">
        <f>(IF(AK142=-1,0,(IF(AK142&gt;AK$4,0,IF(AK142&lt;AK$3,1,((AK$4-AK142)/AK$5))))))*100</f>
        <v>62.855459722728149</v>
      </c>
      <c r="AM142" s="70">
        <v>4</v>
      </c>
      <c r="AN142" s="66">
        <f>+IF(AM142="No Practice",0,AM142/8)*100</f>
        <v>50</v>
      </c>
      <c r="AO142" s="74">
        <f>AVERAGE(AH142,AJ142,AL142,AN142)</f>
        <v>71.655893916189285</v>
      </c>
      <c r="AP142" s="68">
        <f>+AO142</f>
        <v>71.655893916189285</v>
      </c>
      <c r="AQ142" s="115">
        <f>+ROUND(AO142,1)</f>
        <v>71.7</v>
      </c>
      <c r="AR142" s="69">
        <f>RANK(AP142,AP$13:AP$224)</f>
        <v>103</v>
      </c>
      <c r="AS142" s="75">
        <v>8</v>
      </c>
      <c r="AT142" s="66">
        <f>(IF(AS142=-1,0,(IF(AS142&gt;AS$4,0,IF(AS142&lt;AS$3,1,((AS$4-AS142)/AS$5))))))*100</f>
        <v>41.666666666666671</v>
      </c>
      <c r="AU142" s="75">
        <v>43</v>
      </c>
      <c r="AV142" s="66">
        <f>(IF(AU142=-1,0,(IF(AU142&gt;AU$4,0,IF(AU142&lt;AU$3,1,((AU$4-AU142)/AU$5))))))*100</f>
        <v>79.904306220095691</v>
      </c>
      <c r="AW142" s="75">
        <v>4.9594196852207304</v>
      </c>
      <c r="AX142" s="68">
        <f>(IF(AW142=-1,0,(IF(AW142&gt;AW$4,0,IF(AW142&lt;AW$3,1,((AW$4-AW142)/AW$5))))))*100</f>
        <v>66.937202098528459</v>
      </c>
      <c r="AY142" s="75">
        <v>7.5</v>
      </c>
      <c r="AZ142" s="66">
        <f>+IF(AY142="No Practice",0,AY142/30)*100</f>
        <v>25</v>
      </c>
      <c r="BA142" s="76">
        <f>AVERAGE(AT142,AV142,AX142,AZ142)</f>
        <v>53.377043746322705</v>
      </c>
      <c r="BB142" s="68">
        <f>+BA142</f>
        <v>53.377043746322705</v>
      </c>
      <c r="BC142" s="115">
        <f>+ROUND(BA142,1)</f>
        <v>53.4</v>
      </c>
      <c r="BD142" s="69">
        <f>RANK(BB142,BB$13:BB$224)</f>
        <v>136</v>
      </c>
      <c r="BE142" s="73">
        <v>4</v>
      </c>
      <c r="BF142" s="73">
        <v>1</v>
      </c>
      <c r="BG142" s="77">
        <f>+SUM(BE142,BF142)</f>
        <v>5</v>
      </c>
      <c r="BH142" s="76">
        <f>(IF(BG142=-1,0,(IF(BG142&lt;BG$4,0,IF(BG142&gt;BG$3,1,((-BG$4+BG142)/BG$5))))))*100</f>
        <v>25</v>
      </c>
      <c r="BI142" s="119">
        <f>+BH142</f>
        <v>25</v>
      </c>
      <c r="BJ142" s="115">
        <f>ROUND(BH142,1)</f>
        <v>25</v>
      </c>
      <c r="BK142" s="69">
        <f>RANK(BI142,BI$13:BI$224)</f>
        <v>165</v>
      </c>
      <c r="BL142" s="73">
        <v>5</v>
      </c>
      <c r="BM142" s="68">
        <f>(IF(BL142=-1,0,(IF(BL142&lt;BL$4,0,IF(BL142&gt;BL$3,1,((-BL$4+BL142)/BL$5))))))*100</f>
        <v>50</v>
      </c>
      <c r="BN142" s="73">
        <v>4</v>
      </c>
      <c r="BO142" s="68">
        <f>(IF(BN142=-1,0,(IF(BN142&lt;BN$4,0,IF(BN142&gt;BN$3,1,((-BN$4+BN142)/BN$5))))))*100</f>
        <v>40</v>
      </c>
      <c r="BP142" s="73">
        <v>7</v>
      </c>
      <c r="BQ142" s="68">
        <f>(IF(BP142=-1,0,(IF(BP142&lt;BP$4,0,IF(BP142&gt;BP$3,1,((-BP$4+BP142)/BP$5))))))*100</f>
        <v>70</v>
      </c>
      <c r="BR142" s="73">
        <v>0</v>
      </c>
      <c r="BS142" s="78">
        <f>(IF(BR142=-1,0,(IF(BR142&lt;BR$4,0,IF(BR142&gt;BR$3,1,((-BR$4+BR142)/BR$5))))))*100</f>
        <v>0</v>
      </c>
      <c r="BT142" s="73">
        <v>0</v>
      </c>
      <c r="BU142" s="68">
        <f>(IF(BT142=-1,0,(IF(BT142&lt;BT$4,0,IF(BT142&gt;BT$3,1,((-BT$4+BT142)/BT$5))))))*100</f>
        <v>0</v>
      </c>
      <c r="BV142" s="73">
        <v>0</v>
      </c>
      <c r="BW142" s="66">
        <f>(IF(BV142=-1,0,(IF(BV142&lt;BV$4,0,IF(BV142&gt;BV$3,1,((-BV$4+BV142)/BV$5))))))*100</f>
        <v>0</v>
      </c>
      <c r="BX142" s="77">
        <f>+SUM(BN142,BL142,BP142,BR142,BT142,BV142)</f>
        <v>16</v>
      </c>
      <c r="BY142" s="80">
        <f>(IF(BX142=-1,0,(IF(BX142&lt;BX$4,0,IF(BX142&gt;BX$3,1,((-BX$4+BX142)/BX$5))))))*100</f>
        <v>32</v>
      </c>
      <c r="BZ142" s="78">
        <f>+BY142</f>
        <v>32</v>
      </c>
      <c r="CA142" s="115">
        <f>+ROUND(BY142,1)</f>
        <v>32</v>
      </c>
      <c r="CB142" s="72">
        <f>RANK(BZ142,BZ$13:BZ$224)</f>
        <v>147</v>
      </c>
      <c r="CC142" s="73">
        <v>37</v>
      </c>
      <c r="CD142" s="68">
        <f>(IF(CC142=-1,0,(IF(CC142&gt;CC$4,0,IF(CC142&lt;CC$3,1,((CC$4-CC142)/CC$5))))))*100</f>
        <v>43.333333333333336</v>
      </c>
      <c r="CE142" s="73">
        <v>200</v>
      </c>
      <c r="CF142" s="66">
        <f>(IF(CE142=-1,0,(IF(CE142&gt;CE$4,0,IF(CE142&lt;CE$3,1,((CE$4-CE142)/CE$5))))))*100</f>
        <v>76.661514683153015</v>
      </c>
      <c r="CG142" s="73">
        <v>36.073303145012602</v>
      </c>
      <c r="CH142" s="66">
        <f>(IF(CG142=-1,0,(IF(CG142&gt;CG$4,0,IF(CG142&lt;CG$3,1,((CG$4-CG142)/CG$5)^$CH$3)))))*100</f>
        <v>85.964501187092793</v>
      </c>
      <c r="CI142" s="73">
        <v>28</v>
      </c>
      <c r="CJ142" s="78">
        <f>IF(CI142="NO VAT","No VAT",(IF(CI142="NO REFUND",0,(IF(CI142&gt;CI$5,0,IF(CI142&lt;CI$3,1,((CI$5-CI142)/CI$5))))))*100)</f>
        <v>44</v>
      </c>
      <c r="CK142" s="73">
        <v>36.714285714285701</v>
      </c>
      <c r="CL142" s="68">
        <f>IF(CK142="NO VAT","No VAT",(IF(CK142="NO REFUND",0,(IF(CK142&gt;CK$4,0,IF(CK142&lt;CK$3,1,((CK$4-CK142)/CK$5))))))*100)</f>
        <v>35.300606729178185</v>
      </c>
      <c r="CM142" s="73">
        <v>28</v>
      </c>
      <c r="CN142" s="68">
        <f>IF(CM142="NO CIT","No CIT",IF(CM142&gt;CM$4,0,IF(CM142&lt;CM$3,1,((CM$4-CM142)/CM$5)))*100)</f>
        <v>51.37614678899083</v>
      </c>
      <c r="CO142" s="73">
        <v>9.5714285714285694</v>
      </c>
      <c r="CP142" s="66">
        <f>IF(CO142="NO CIT","No CIT",IF(CO142&gt;CO$4,0,IF(CO142&lt;CO$3,1,((CO$5-CO142)/CO$5)))*100)</f>
        <v>70.089285714285722</v>
      </c>
      <c r="CQ142" s="157">
        <f>IF(OR(ISNUMBER(CJ142),ISNUMBER(CL142),ISNUMBER(CN142),ISNUMBER(CP142)),AVERAGE(CJ142,CL142,CN142,CP142),"")</f>
        <v>50.191509808113686</v>
      </c>
      <c r="CR142" s="128">
        <f>AVERAGE(CD142,CF142,CH142,CQ142)</f>
        <v>64.037714752923208</v>
      </c>
      <c r="CS142" s="78">
        <f>+CR142</f>
        <v>64.037714752923208</v>
      </c>
      <c r="CT142" s="115">
        <f>ROUND(CR142,1)</f>
        <v>64</v>
      </c>
      <c r="CU142" s="69">
        <f>RANK(CS142,CS$13:CS$224)</f>
        <v>127</v>
      </c>
      <c r="CV142" s="73">
        <v>66</v>
      </c>
      <c r="CW142" s="68">
        <f>(IF(CV142=-1,0,(IF(CV142&gt;CV$4,0,IF(CV142&lt;CV$3,1,((CV$4-CV142)/CV$5))))))*100</f>
        <v>59.119496855345908</v>
      </c>
      <c r="CX142" s="73">
        <v>36</v>
      </c>
      <c r="CY142" s="68">
        <f>(IF(CX142=-1,0,(IF(CX142&gt;CX$4,0,IF(CX142&lt;CX$3,1,((CX$4-CX142)/CX$5))))))*100</f>
        <v>79.289940828402365</v>
      </c>
      <c r="CZ142" s="73">
        <v>601.66666666666697</v>
      </c>
      <c r="DA142" s="68">
        <f>(IF(CZ142=-1,0,(IF(CZ142&gt;CZ$4,0,IF(CZ142&lt;CZ$3,1,((CZ$4-CZ142)/CZ$5))))))*100</f>
        <v>43.238993710691801</v>
      </c>
      <c r="DB142" s="73">
        <v>160</v>
      </c>
      <c r="DC142" s="68">
        <f>(IF(DB142=-1,0,(IF(DB142&gt;DB$4,0,IF(DB142&lt;DB$3,1,((DB$4-DB142)/DB$5))))))*100</f>
        <v>60</v>
      </c>
      <c r="DD142" s="73">
        <v>9</v>
      </c>
      <c r="DE142" s="68">
        <f>(IF(DD142=-1,0,(IF(DD142&gt;DD$4,0,IF(DD142&lt;DD$3,1,((DD$4-DD142)/DD$5))))))*100</f>
        <v>97.132616487455195</v>
      </c>
      <c r="DF142" s="73">
        <v>16</v>
      </c>
      <c r="DG142" s="68">
        <f>(IF(DF142=-1,0,(IF(DF142&gt;DF$4,0,IF(DF142&lt;DF$3,1,((DF$4-DF142)/DF$5))))))*100</f>
        <v>93.723849372384933</v>
      </c>
      <c r="DH142" s="73">
        <v>399</v>
      </c>
      <c r="DI142" s="68">
        <f>(IF(DH142=-1,0,(IF(DH142&gt;DH$4,0,IF(DH142&lt;DH$3,1,((DH$4-DH142)/DH$5))))))*100</f>
        <v>66.75</v>
      </c>
      <c r="DJ142" s="73">
        <v>60</v>
      </c>
      <c r="DK142" s="66">
        <f>(IF(DJ142=-1,0,(IF(DJ142&gt;DJ$4,0,IF(DJ142&lt;DJ$3,1,((DJ$4-DJ142)/DJ$5))))))*100</f>
        <v>91.428571428571431</v>
      </c>
      <c r="DL142" s="78">
        <f>AVERAGE(CW142,CY142,DA142,DC142,DE142,DG142,DI142,DK142)</f>
        <v>73.835433585356455</v>
      </c>
      <c r="DM142" s="78">
        <f>+DL142</f>
        <v>73.835433585356455</v>
      </c>
      <c r="DN142" s="115">
        <f>ROUND(DL142,1)</f>
        <v>73.8</v>
      </c>
      <c r="DO142" s="69">
        <f>RANK(DM142,DM$13:DM$224)</f>
        <v>94</v>
      </c>
      <c r="DP142" s="67">
        <v>950</v>
      </c>
      <c r="DQ142" s="66">
        <f>(IF(DP142=-1,0,(IF(DP142&gt;DP$4,0,IF(DP142&lt;DP$3,1,((DP$4-DP142)/DP$5))))))*100</f>
        <v>31.967213114754102</v>
      </c>
      <c r="DR142" s="67">
        <v>53.3</v>
      </c>
      <c r="DS142" s="66">
        <f>(IF(DR142=-1,0,(IF(DR142&gt;DR$4,0,IF(DR142&lt;DR$3,1,((DR$4-DR142)/DR$5))))))*100</f>
        <v>40.15748031496063</v>
      </c>
      <c r="DT142" s="67">
        <v>8.5</v>
      </c>
      <c r="DU142" s="66">
        <f>DT142/18*100</f>
        <v>47.222222222222221</v>
      </c>
      <c r="DV142" s="78">
        <f>AVERAGE(DU142,DQ142,DS142)</f>
        <v>39.782305217312313</v>
      </c>
      <c r="DW142" s="78">
        <f>+DV142</f>
        <v>39.782305217312313</v>
      </c>
      <c r="DX142" s="115">
        <f>ROUND(DV142,1)</f>
        <v>39.799999999999997</v>
      </c>
      <c r="DY142" s="69">
        <f>RANK(DW142,DW$13:DW$224)</f>
        <v>168</v>
      </c>
      <c r="DZ142" s="67">
        <v>30.788719232546502</v>
      </c>
      <c r="EA142" s="68">
        <f>(IF(DZ142=-1,0,(IF(DZ142&lt;DZ$4,0,IF(DZ142&gt;DZ$3,1,((-DZ$4+DZ142)/DZ$5))))))*100</f>
        <v>33.141786041492466</v>
      </c>
      <c r="EB142" s="67">
        <v>10</v>
      </c>
      <c r="EC142" s="66">
        <f>(IF(EB142=-1,0,(IF(EB142&lt;EB$4,0,IF(EB142&gt;EB$3,1,((-EB$4+EB142)/EB$5))))))*100</f>
        <v>62.5</v>
      </c>
      <c r="ED142" s="68">
        <f>AVERAGE(EA142,EC142)</f>
        <v>47.820893020746233</v>
      </c>
      <c r="EE142" s="78">
        <f>+ED142</f>
        <v>47.820893020746233</v>
      </c>
      <c r="EF142" s="115">
        <f>ROUND(ED142,1)</f>
        <v>47.8</v>
      </c>
      <c r="EG142" s="69">
        <f>RANK(EE142,EE$13:EE$224)</f>
        <v>86</v>
      </c>
      <c r="EH142" s="81"/>
      <c r="EI142" s="81"/>
      <c r="EJ142" s="81"/>
      <c r="EK142" s="83">
        <f>RANK(EN142,EN$13:EN$224)</f>
        <v>138</v>
      </c>
      <c r="EL142" s="134">
        <f>ROUND(EM142,1)</f>
        <v>55</v>
      </c>
      <c r="EM142" s="158">
        <f>AVERAGE(Q142,AC142,BA142,BH142,BY142,CR142,DL142,DV142,ED142,AO142)</f>
        <v>54.995496972991944</v>
      </c>
      <c r="EN142" s="139">
        <f>AVERAGE(Q142,AC142,BA142,BH142,BY142,CR142,DL142,DV142,ED142,AO142)</f>
        <v>54.995496972991944</v>
      </c>
      <c r="EO142" s="84"/>
      <c r="EP142" s="85"/>
      <c r="EQ142" s="46"/>
    </row>
    <row r="143" spans="1:149" ht="14.45" customHeight="1" x14ac:dyDescent="0.25">
      <c r="A143" s="64" t="s">
        <v>1330</v>
      </c>
      <c r="B143" s="156" t="str">
        <f>INDEX('Economy Names'!$A$2:$H$213,'Economy Names'!L132,'Economy Names'!$K$1)</f>
        <v>Myanmar</v>
      </c>
      <c r="C143" s="65">
        <v>6</v>
      </c>
      <c r="D143" s="66">
        <f>(IF(C143=-1,0,(IF(C143&gt;C$4,0,IF(C143&lt;C$3,1,((C$4-C143)/C$5))))))*100</f>
        <v>70.588235294117652</v>
      </c>
      <c r="E143" s="65">
        <v>7</v>
      </c>
      <c r="F143" s="66">
        <f>(IF(E143=-1,0,(IF(E143&gt;E$4,0,IF(E143&lt;E$3,1,((E$4-E143)/E$5))))))*100</f>
        <v>93.467336683417088</v>
      </c>
      <c r="G143" s="67">
        <v>13.348165167915599</v>
      </c>
      <c r="H143" s="66">
        <f>(IF(G143=-1,0,(IF(G143&gt;G$4,0,IF(G143&lt;G$3,1,((G$4-G143)/G$5))))))*100</f>
        <v>93.325917416042202</v>
      </c>
      <c r="I143" s="65">
        <v>6</v>
      </c>
      <c r="J143" s="66">
        <f>(IF(I143=-1,0,(IF(I143&gt;I$4,0,IF(I143&lt;I$3,1,((I$4-I143)/I$5))))))*100</f>
        <v>70.588235294117652</v>
      </c>
      <c r="K143" s="65">
        <v>7</v>
      </c>
      <c r="L143" s="66">
        <f>(IF(K143=-1,0,(IF(K143&gt;K$4,0,IF(K143&lt;K$3,1,((K$4-K143)/K$5))))))*100</f>
        <v>93.467336683417088</v>
      </c>
      <c r="M143" s="67">
        <v>13.348165167915599</v>
      </c>
      <c r="N143" s="68">
        <f>(IF(M143=-1,0,(IF(M143&gt;M$4,0,IF(M143&lt;M$3,1,((M$4-M143)/M$5))))))*100</f>
        <v>93.325917416042202</v>
      </c>
      <c r="O143" s="67">
        <v>0</v>
      </c>
      <c r="P143" s="66">
        <f>(IF(O143=-1,0,(IF(O143&gt;O$4,0,IF(O143&lt;O$3,1,((O$4-O143)/O$5))))))*100</f>
        <v>100</v>
      </c>
      <c r="Q143" s="68">
        <f>25%*P143+12.5%*D143+12.5%*F143+12.5%*H143+12.5%*J143+12.5%*L143+12.5%*N143</f>
        <v>89.34537234839425</v>
      </c>
      <c r="R143" s="78">
        <f>+Q143</f>
        <v>89.34537234839425</v>
      </c>
      <c r="S143" s="115">
        <f>+ROUND(Q143,1)</f>
        <v>89.3</v>
      </c>
      <c r="T143" s="69">
        <f>RANK(R143,R$13:R$224)</f>
        <v>70</v>
      </c>
      <c r="U143" s="70">
        <v>16</v>
      </c>
      <c r="V143" s="66">
        <f>(IF(U143=-1,0,(IF(U143&gt;U$4,0,IF(U143&lt;U$3,1,((U$4-U143)/U$5))))))*100</f>
        <v>56.000000000000007</v>
      </c>
      <c r="W143" s="70">
        <v>88</v>
      </c>
      <c r="X143" s="66">
        <f>(IF(W143=-1,0,(IF(W143&gt;W$4,0,IF(W143&lt;W$3,1,((W$4-W143)/W$5))))))*100</f>
        <v>82.132564841498549</v>
      </c>
      <c r="Y143" s="71">
        <v>3.3054188125728499</v>
      </c>
      <c r="Z143" s="68">
        <f>(IF(Y143=-1,0,(IF(Y143&gt;Y$4,0,IF(Y143&lt;Y$3,1,((Y$4-Y143)/Y$5))))))*100</f>
        <v>83.472905937135749</v>
      </c>
      <c r="AA143" s="70">
        <v>12</v>
      </c>
      <c r="AB143" s="66">
        <f>IF(AA143="No Practice", 0, AA143/15*100)</f>
        <v>80</v>
      </c>
      <c r="AC143" s="68">
        <f>AVERAGE(V143,X143,Z143,AB143)</f>
        <v>75.401367694658575</v>
      </c>
      <c r="AD143" s="68">
        <f>+AC143</f>
        <v>75.401367694658575</v>
      </c>
      <c r="AE143" s="115">
        <f>+ROUND(AC143,1)</f>
        <v>75.400000000000006</v>
      </c>
      <c r="AF143" s="72">
        <f>RANK(AD143,AD$13:AD$224)</f>
        <v>46</v>
      </c>
      <c r="AG143" s="70">
        <v>6</v>
      </c>
      <c r="AH143" s="66">
        <f>(IF(AG143=-1,0,(IF(AG143&gt;AG$4,0,IF(AG143&lt;AG$3,1,((AG$4-AG143)/AG$5))))))*100</f>
        <v>50</v>
      </c>
      <c r="AI143" s="70">
        <v>70</v>
      </c>
      <c r="AJ143" s="66">
        <f>(IF(AI143=-1,0,(IF(AI143&gt;AI$4,0,IF(AI143&lt;AI$3,1,((AI$4-AI143)/AI$5))))))*100</f>
        <v>77.391304347826079</v>
      </c>
      <c r="AK143" s="71">
        <v>1067.1643717336799</v>
      </c>
      <c r="AL143" s="66">
        <f>(IF(AK143=-1,0,(IF(AK143&gt;AK$4,0,IF(AK143&lt;AK$3,1,((AK$4-AK143)/AK$5))))))*100</f>
        <v>86.82513121316444</v>
      </c>
      <c r="AM143" s="70">
        <v>1</v>
      </c>
      <c r="AN143" s="66">
        <f>+IF(AM143="No Practice",0,AM143/8)*100</f>
        <v>12.5</v>
      </c>
      <c r="AO143" s="74">
        <f>AVERAGE(AH143,AJ143,AL143,AN143)</f>
        <v>56.679108890247633</v>
      </c>
      <c r="AP143" s="68">
        <f>+AO143</f>
        <v>56.679108890247633</v>
      </c>
      <c r="AQ143" s="115">
        <f>+ROUND(AO143,1)</f>
        <v>56.7</v>
      </c>
      <c r="AR143" s="69">
        <f>RANK(AP143,AP$13:AP$224)</f>
        <v>148</v>
      </c>
      <c r="AS143" s="75">
        <v>6</v>
      </c>
      <c r="AT143" s="66">
        <f>(IF(AS143=-1,0,(IF(AS143&gt;AS$4,0,IF(AS143&lt;AS$3,1,((AS$4-AS143)/AS$5))))))*100</f>
        <v>58.333333333333336</v>
      </c>
      <c r="AU143" s="75">
        <v>65</v>
      </c>
      <c r="AV143" s="66">
        <f>(IF(AU143=-1,0,(IF(AU143&gt;AU$4,0,IF(AU143&lt;AU$3,1,((AU$4-AU143)/AU$5))))))*100</f>
        <v>69.377990430622006</v>
      </c>
      <c r="AW143" s="75">
        <v>4.27548176336746</v>
      </c>
      <c r="AX143" s="68">
        <f>(IF(AW143=-1,0,(IF(AW143&gt;AW$4,0,IF(AW143&lt;AW$3,1,((AW$4-AW143)/AW$5))))))*100</f>
        <v>71.49678824421693</v>
      </c>
      <c r="AY143" s="75">
        <v>8</v>
      </c>
      <c r="AZ143" s="66">
        <f>+IF(AY143="No Practice",0,AY143/30)*100</f>
        <v>26.666666666666668</v>
      </c>
      <c r="BA143" s="76">
        <f>AVERAGE(AT143,AV143,AX143,AZ143)</f>
        <v>56.46869466870973</v>
      </c>
      <c r="BB143" s="68">
        <f>+BA143</f>
        <v>56.46869466870973</v>
      </c>
      <c r="BC143" s="115">
        <f>+ROUND(BA143,1)</f>
        <v>56.5</v>
      </c>
      <c r="BD143" s="69">
        <f>RANK(BB143,BB$13:BB$224)</f>
        <v>125</v>
      </c>
      <c r="BE143" s="73">
        <v>0</v>
      </c>
      <c r="BF143" s="73">
        <v>2</v>
      </c>
      <c r="BG143" s="77">
        <f>+SUM(BE143,BF143)</f>
        <v>2</v>
      </c>
      <c r="BH143" s="76">
        <f>(IF(BG143=-1,0,(IF(BG143&lt;BG$4,0,IF(BG143&gt;BG$3,1,((-BG$4+BG143)/BG$5))))))*100</f>
        <v>10</v>
      </c>
      <c r="BI143" s="119">
        <f>+BH143</f>
        <v>10</v>
      </c>
      <c r="BJ143" s="115">
        <f>ROUND(BH143,1)</f>
        <v>10</v>
      </c>
      <c r="BK143" s="69">
        <f>RANK(BI143,BI$13:BI$224)</f>
        <v>181</v>
      </c>
      <c r="BL143" s="73">
        <v>4</v>
      </c>
      <c r="BM143" s="68">
        <f>(IF(BL143=-1,0,(IF(BL143&lt;BL$4,0,IF(BL143&gt;BL$3,1,((-BL$4+BL143)/BL$5))))))*100</f>
        <v>40</v>
      </c>
      <c r="BN143" s="73">
        <v>4</v>
      </c>
      <c r="BO143" s="68">
        <f>(IF(BN143=-1,0,(IF(BN143&lt;BN$4,0,IF(BN143&gt;BN$3,1,((-BN$4+BN143)/BN$5))))))*100</f>
        <v>40</v>
      </c>
      <c r="BP143" s="73">
        <v>3</v>
      </c>
      <c r="BQ143" s="68">
        <f>(IF(BP143=-1,0,(IF(BP143&lt;BP$4,0,IF(BP143&gt;BP$3,1,((-BP$4+BP143)/BP$5))))))*100</f>
        <v>30</v>
      </c>
      <c r="BR143" s="73">
        <v>0</v>
      </c>
      <c r="BS143" s="78">
        <f>(IF(BR143=-1,0,(IF(BR143&lt;BR$4,0,IF(BR143&gt;BR$3,1,((-BR$4+BR143)/BR$5))))))*100</f>
        <v>0</v>
      </c>
      <c r="BT143" s="73">
        <v>0</v>
      </c>
      <c r="BU143" s="68">
        <f>(IF(BT143=-1,0,(IF(BT143&lt;BT$4,0,IF(BT143&gt;BT$3,1,((-BT$4+BT143)/BT$5))))))*100</f>
        <v>0</v>
      </c>
      <c r="BV143" s="73">
        <v>0</v>
      </c>
      <c r="BW143" s="66">
        <f>(IF(BV143=-1,0,(IF(BV143&lt;BV$4,0,IF(BV143&gt;BV$3,1,((-BV$4+BV143)/BV$5))))))*100</f>
        <v>0</v>
      </c>
      <c r="BX143" s="77">
        <f>+SUM(BN143,BL143,BP143,BR143,BT143,BV143)</f>
        <v>11</v>
      </c>
      <c r="BY143" s="80">
        <f>(IF(BX143=-1,0,(IF(BX143&lt;BX$4,0,IF(BX143&gt;BX$3,1,((-BX$4+BX143)/BX$5))))))*100</f>
        <v>22</v>
      </c>
      <c r="BZ143" s="78">
        <f>+BY143</f>
        <v>22</v>
      </c>
      <c r="CA143" s="115">
        <f>+ROUND(BY143,1)</f>
        <v>22</v>
      </c>
      <c r="CB143" s="72">
        <f>RANK(BZ143,BZ$13:BZ$224)</f>
        <v>176</v>
      </c>
      <c r="CC143" s="73">
        <v>31</v>
      </c>
      <c r="CD143" s="68">
        <f>(IF(CC143=-1,0,(IF(CC143&gt;CC$4,0,IF(CC143&lt;CC$3,1,((CC$4-CC143)/CC$5))))))*100</f>
        <v>53.333333333333336</v>
      </c>
      <c r="CE143" s="73">
        <v>282</v>
      </c>
      <c r="CF143" s="66">
        <f>(IF(CE143=-1,0,(IF(CE143&gt;CE$4,0,IF(CE143&lt;CE$3,1,((CE$4-CE143)/CE$5))))))*100</f>
        <v>63.987635239567233</v>
      </c>
      <c r="CG143" s="73">
        <v>31.207694044038</v>
      </c>
      <c r="CH143" s="66">
        <f>(IF(CG143=-1,0,(IF(CG143&gt;CG$4,0,IF(CG143&lt;CG$3,1,((CG$4-CG143)/CG$5)^$CH$3)))))*100</f>
        <v>92.878171079440904</v>
      </c>
      <c r="CI143" s="73" t="s">
        <v>1975</v>
      </c>
      <c r="CJ143" s="78">
        <f>IF(CI143="NO VAT","No VAT",(IF(CI143="NO REFUND",0,(IF(CI143&gt;CI$5,0,IF(CI143&lt;CI$3,1,((CI$5-CI143)/CI$5))))))*100)</f>
        <v>0</v>
      </c>
      <c r="CK143" s="73" t="s">
        <v>1975</v>
      </c>
      <c r="CL143" s="68">
        <f>IF(CK143="NO VAT","No VAT",(IF(CK143="NO REFUND",0,(IF(CK143&gt;CK$4,0,IF(CK143&lt;CK$3,1,((CK$4-CK143)/CK$5))))))*100)</f>
        <v>0</v>
      </c>
      <c r="CM143" s="73">
        <v>10</v>
      </c>
      <c r="CN143" s="68">
        <f>IF(CM143="NO CIT","No CIT",IF(CM143&gt;CM$4,0,IF(CM143&lt;CM$3,1,((CM$4-CM143)/CM$5)))*100)</f>
        <v>84.403669724770651</v>
      </c>
      <c r="CO143" s="73">
        <v>0.71428571428570997</v>
      </c>
      <c r="CP143" s="66">
        <f>IF(CO143="NO CIT","No CIT",IF(CO143&gt;CO$4,0,IF(CO143&lt;CO$3,1,((CO$5-CO143)/CO$5)))*100)</f>
        <v>97.767857142857167</v>
      </c>
      <c r="CQ143" s="157">
        <f>IF(OR(ISNUMBER(CJ143),ISNUMBER(CL143),ISNUMBER(CN143),ISNUMBER(CP143)),AVERAGE(CJ143,CL143,CN143,CP143),"")</f>
        <v>45.542881716906955</v>
      </c>
      <c r="CR143" s="128">
        <f>AVERAGE(CD143,CF143,CH143,CQ143)</f>
        <v>63.935505342312105</v>
      </c>
      <c r="CS143" s="78">
        <f>+CR143</f>
        <v>63.935505342312105</v>
      </c>
      <c r="CT143" s="115">
        <f>ROUND(CR143,1)</f>
        <v>63.9</v>
      </c>
      <c r="CU143" s="69">
        <f>RANK(CS143,CS$13:CS$224)</f>
        <v>129</v>
      </c>
      <c r="CV143" s="73">
        <v>141.666666666667</v>
      </c>
      <c r="CW143" s="68">
        <f>(IF(CV143=-1,0,(IF(CV143&gt;CV$4,0,IF(CV143&lt;CV$3,1,((CV$4-CV143)/CV$5))))))*100</f>
        <v>11.530398322850944</v>
      </c>
      <c r="CX143" s="73">
        <v>144</v>
      </c>
      <c r="CY143" s="68">
        <f>(IF(CX143=-1,0,(IF(CX143&gt;CX$4,0,IF(CX143&lt;CX$3,1,((CX$4-CX143)/CX$5))))))*100</f>
        <v>15.384615384615385</v>
      </c>
      <c r="CZ143" s="73">
        <v>431.66666666666703</v>
      </c>
      <c r="DA143" s="68">
        <f>(IF(CZ143=-1,0,(IF(CZ143&gt;CZ$4,0,IF(CZ143&lt;CZ$3,1,((CZ$4-CZ143)/CZ$5))))))*100</f>
        <v>59.276729559748397</v>
      </c>
      <c r="DB143" s="73">
        <v>140</v>
      </c>
      <c r="DC143" s="68">
        <f>(IF(DB143=-1,0,(IF(DB143&gt;DB$4,0,IF(DB143&lt;DB$3,1,((DB$4-DB143)/DB$5))))))*100</f>
        <v>65</v>
      </c>
      <c r="DD143" s="73">
        <v>230</v>
      </c>
      <c r="DE143" s="68">
        <f>(IF(DD143=-1,0,(IF(DD143&gt;DD$4,0,IF(DD143&lt;DD$3,1,((DD$4-DD143)/DD$5))))))*100</f>
        <v>17.921146953405017</v>
      </c>
      <c r="DF143" s="73">
        <v>48</v>
      </c>
      <c r="DG143" s="68">
        <f>(IF(DF143=-1,0,(IF(DF143&gt;DF$4,0,IF(DF143&lt;DF$3,1,((DF$4-DF143)/DF$5))))))*100</f>
        <v>80.3347280334728</v>
      </c>
      <c r="DH143" s="73">
        <v>456.66666666666703</v>
      </c>
      <c r="DI143" s="68">
        <f>(IF(DH143=-1,0,(IF(DH143&gt;DH$4,0,IF(DH143&lt;DH$3,1,((DH$4-DH143)/DH$5))))))*100</f>
        <v>61.944444444444422</v>
      </c>
      <c r="DJ143" s="73">
        <v>210</v>
      </c>
      <c r="DK143" s="66">
        <f>(IF(DJ143=-1,0,(IF(DJ143&gt;DJ$4,0,IF(DJ143&lt;DJ$3,1,((DJ$4-DJ143)/DJ$5))))))*100</f>
        <v>70</v>
      </c>
      <c r="DL143" s="78">
        <f>AVERAGE(CW143,CY143,DA143,DC143,DE143,DG143,DI143,DK143)</f>
        <v>47.67400783731712</v>
      </c>
      <c r="DM143" s="78">
        <f>+DL143</f>
        <v>47.67400783731712</v>
      </c>
      <c r="DN143" s="115">
        <f>ROUND(DL143,1)</f>
        <v>47.7</v>
      </c>
      <c r="DO143" s="69">
        <f>RANK(DM143,DM$13:DM$224)</f>
        <v>168</v>
      </c>
      <c r="DP143" s="67">
        <v>1160</v>
      </c>
      <c r="DQ143" s="66">
        <f>(IF(DP143=-1,0,(IF(DP143&gt;DP$4,0,IF(DP143&lt;DP$3,1,((DP$4-DP143)/DP$5))))))*100</f>
        <v>14.754098360655737</v>
      </c>
      <c r="DR143" s="67">
        <v>51.5</v>
      </c>
      <c r="DS143" s="66">
        <f>(IF(DR143=-1,0,(IF(DR143&gt;DR$4,0,IF(DR143&lt;DR$3,1,((DR$4-DR143)/DR$5))))))*100</f>
        <v>42.182227221597294</v>
      </c>
      <c r="DT143" s="67">
        <v>4</v>
      </c>
      <c r="DU143" s="66">
        <f>DT143/18*100</f>
        <v>22.222222222222221</v>
      </c>
      <c r="DV143" s="78">
        <f>AVERAGE(DU143,DQ143,DS143)</f>
        <v>26.386182601491754</v>
      </c>
      <c r="DW143" s="78">
        <f>+DV143</f>
        <v>26.386182601491754</v>
      </c>
      <c r="DX143" s="115">
        <f>ROUND(DV143,1)</f>
        <v>26.4</v>
      </c>
      <c r="DY143" s="69">
        <f>RANK(DW143,DW$13:DW$224)</f>
        <v>187</v>
      </c>
      <c r="DZ143" s="67">
        <v>14.654518271985101</v>
      </c>
      <c r="EA143" s="68">
        <f>(IF(DZ143=-1,0,(IF(DZ143&lt;DZ$4,0,IF(DZ143&gt;DZ$3,1,((-DZ$4+DZ143)/DZ$5))))))*100</f>
        <v>15.774508365968892</v>
      </c>
      <c r="EB143" s="67">
        <v>4</v>
      </c>
      <c r="EC143" s="66">
        <f>(IF(EB143=-1,0,(IF(EB143&lt;EB$4,0,IF(EB143&gt;EB$3,1,((-EB$4+EB143)/EB$5))))))*100</f>
        <v>25</v>
      </c>
      <c r="ED143" s="68">
        <f>AVERAGE(EA143,EC143)</f>
        <v>20.387254182984446</v>
      </c>
      <c r="EE143" s="78">
        <f>+ED143</f>
        <v>20.387254182984446</v>
      </c>
      <c r="EF143" s="115">
        <f>ROUND(ED143,1)</f>
        <v>20.399999999999999</v>
      </c>
      <c r="EG143" s="69">
        <f>RANK(EE143,EE$13:EE$224)</f>
        <v>164</v>
      </c>
      <c r="EH143" s="81"/>
      <c r="EI143" s="81"/>
      <c r="EJ143" s="81"/>
      <c r="EK143" s="83">
        <f>RANK(EN143,EN$13:EN$224)</f>
        <v>165</v>
      </c>
      <c r="EL143" s="134">
        <f>ROUND(EM143,1)</f>
        <v>46.8</v>
      </c>
      <c r="EM143" s="158">
        <f>AVERAGE(Q143,AC143,BA143,BH143,BY143,CR143,DL143,DV143,ED143,AO143)</f>
        <v>46.827749356611562</v>
      </c>
      <c r="EN143" s="139">
        <f>AVERAGE(Q143,AC143,BA143,BH143,BY143,CR143,DL143,DV143,ED143,AO143)</f>
        <v>46.827749356611562</v>
      </c>
      <c r="EO143" s="84"/>
      <c r="EP143" s="85"/>
      <c r="EQ143" s="46"/>
    </row>
    <row r="144" spans="1:149" ht="14.45" customHeight="1" x14ac:dyDescent="0.25">
      <c r="A144" s="64" t="s">
        <v>139</v>
      </c>
      <c r="B144" s="156" t="str">
        <f>INDEX('Economy Names'!$A$2:$H$213,'Economy Names'!L133,'Economy Names'!$K$1)</f>
        <v>Namibia</v>
      </c>
      <c r="C144" s="65">
        <v>10</v>
      </c>
      <c r="D144" s="66">
        <f>(IF(C144=-1,0,(IF(C144&gt;C$4,0,IF(C144&lt;C$3,1,((C$4-C144)/C$5))))))*100</f>
        <v>47.058823529411761</v>
      </c>
      <c r="E144" s="65">
        <v>54</v>
      </c>
      <c r="F144" s="66">
        <f>(IF(E144=-1,0,(IF(E144&gt;E$4,0,IF(E144&lt;E$3,1,((E$4-E144)/E$5))))))*100</f>
        <v>46.231155778894475</v>
      </c>
      <c r="G144" s="67">
        <v>8.9499533786017302</v>
      </c>
      <c r="H144" s="66">
        <f>(IF(G144=-1,0,(IF(G144&gt;G$4,0,IF(G144&lt;G$3,1,((G$4-G144)/G$5))))))*100</f>
        <v>95.52502331069914</v>
      </c>
      <c r="I144" s="65">
        <v>10</v>
      </c>
      <c r="J144" s="66">
        <f>(IF(I144=-1,0,(IF(I144&gt;I$4,0,IF(I144&lt;I$3,1,((I$4-I144)/I$5))))))*100</f>
        <v>47.058823529411761</v>
      </c>
      <c r="K144" s="65">
        <v>54</v>
      </c>
      <c r="L144" s="66">
        <f>(IF(K144=-1,0,(IF(K144&gt;K$4,0,IF(K144&lt;K$3,1,((K$4-K144)/K$5))))))*100</f>
        <v>46.231155778894475</v>
      </c>
      <c r="M144" s="67">
        <v>8.9499533786017302</v>
      </c>
      <c r="N144" s="68">
        <f>(IF(M144=-1,0,(IF(M144&gt;M$4,0,IF(M144&lt;M$3,1,((M$4-M144)/M$5))))))*100</f>
        <v>95.52502331069914</v>
      </c>
      <c r="O144" s="67">
        <v>0</v>
      </c>
      <c r="P144" s="66">
        <f>(IF(O144=-1,0,(IF(O144&gt;O$4,0,IF(O144&lt;O$3,1,((O$4-O144)/O$5))))))*100</f>
        <v>100</v>
      </c>
      <c r="Q144" s="68">
        <f>25%*P144+12.5%*D144+12.5%*F144+12.5%*H144+12.5%*J144+12.5%*L144+12.5%*N144</f>
        <v>72.203750654751332</v>
      </c>
      <c r="R144" s="78">
        <f>+Q144</f>
        <v>72.203750654751332</v>
      </c>
      <c r="S144" s="115">
        <f>+ROUND(Q144,1)</f>
        <v>72.2</v>
      </c>
      <c r="T144" s="69">
        <f>RANK(R144,R$13:R$224)</f>
        <v>165</v>
      </c>
      <c r="U144" s="70">
        <v>12</v>
      </c>
      <c r="V144" s="66">
        <f>(IF(U144=-1,0,(IF(U144&gt;U$4,0,IF(U144&lt;U$3,1,((U$4-U144)/U$5))))))*100</f>
        <v>72</v>
      </c>
      <c r="W144" s="70">
        <v>160</v>
      </c>
      <c r="X144" s="66">
        <f>(IF(W144=-1,0,(IF(W144&gt;W$4,0,IF(W144&lt;W$3,1,((W$4-W144)/W$5))))))*100</f>
        <v>61.383285302593663</v>
      </c>
      <c r="Y144" s="71">
        <v>2.0364265288541499</v>
      </c>
      <c r="Z144" s="68">
        <f>(IF(Y144=-1,0,(IF(Y144&gt;Y$4,0,IF(Y144&lt;Y$3,1,((Y$4-Y144)/Y$5))))))*100</f>
        <v>89.817867355729248</v>
      </c>
      <c r="AA144" s="71">
        <v>8.5</v>
      </c>
      <c r="AB144" s="66">
        <f>IF(AA144="No Practice", 0, AA144/15*100)</f>
        <v>56.666666666666664</v>
      </c>
      <c r="AC144" s="68">
        <f>AVERAGE(V144,X144,Z144,AB144)</f>
        <v>69.966954831247392</v>
      </c>
      <c r="AD144" s="68">
        <f>+AC144</f>
        <v>69.966954831247392</v>
      </c>
      <c r="AE144" s="115">
        <f>+ROUND(AC144,1)</f>
        <v>70</v>
      </c>
      <c r="AF144" s="72">
        <f>RANK(AD144,AD$13:AD$224)</f>
        <v>84</v>
      </c>
      <c r="AG144" s="70">
        <v>6</v>
      </c>
      <c r="AH144" s="66">
        <f>(IF(AG144=-1,0,(IF(AG144&gt;AG$4,0,IF(AG144&lt;AG$3,1,((AG$4-AG144)/AG$5))))))*100</f>
        <v>50</v>
      </c>
      <c r="AI144" s="70">
        <v>37</v>
      </c>
      <c r="AJ144" s="66">
        <f>(IF(AI144=-1,0,(IF(AI144&gt;AI$4,0,IF(AI144&lt;AI$3,1,((AI$4-AI144)/AI$5))))))*100</f>
        <v>91.739130434782609</v>
      </c>
      <c r="AK144" s="71">
        <v>272.15472838579802</v>
      </c>
      <c r="AL144" s="66">
        <f>(IF(AK144=-1,0,(IF(AK144&gt;AK$4,0,IF(AK144&lt;AK$3,1,((AK$4-AK144)/AK$5))))))*100</f>
        <v>96.640065081656815</v>
      </c>
      <c r="AM144" s="70">
        <v>6</v>
      </c>
      <c r="AN144" s="66">
        <f>+IF(AM144="No Practice",0,AM144/8)*100</f>
        <v>75</v>
      </c>
      <c r="AO144" s="74">
        <f>AVERAGE(AH144,AJ144,AL144,AN144)</f>
        <v>78.34479887910986</v>
      </c>
      <c r="AP144" s="68">
        <f>+AO144</f>
        <v>78.34479887910986</v>
      </c>
      <c r="AQ144" s="115">
        <f>+ROUND(AO144,1)</f>
        <v>78.3</v>
      </c>
      <c r="AR144" s="69">
        <f>RANK(AP144,AP$13:AP$224)</f>
        <v>76</v>
      </c>
      <c r="AS144" s="75">
        <v>8</v>
      </c>
      <c r="AT144" s="66">
        <f>(IF(AS144=-1,0,(IF(AS144&gt;AS$4,0,IF(AS144&lt;AS$3,1,((AS$4-AS144)/AS$5))))))*100</f>
        <v>41.666666666666671</v>
      </c>
      <c r="AU144" s="75">
        <v>44</v>
      </c>
      <c r="AV144" s="66">
        <f>(IF(AU144=-1,0,(IF(AU144&gt;AU$4,0,IF(AU144&lt;AU$3,1,((AU$4-AU144)/AU$5))))))*100</f>
        <v>79.425837320574161</v>
      </c>
      <c r="AW144" s="75">
        <v>13.779236560402699</v>
      </c>
      <c r="AX144" s="68">
        <f>(IF(AW144=-1,0,(IF(AW144&gt;AW$4,0,IF(AW144&lt;AW$3,1,((AW$4-AW144)/AW$5))))))*100</f>
        <v>8.1384229306486713</v>
      </c>
      <c r="AY144" s="75">
        <v>10</v>
      </c>
      <c r="AZ144" s="66">
        <f>+IF(AY144="No Practice",0,AY144/30)*100</f>
        <v>33.333333333333329</v>
      </c>
      <c r="BA144" s="76">
        <f>AVERAGE(AT144,AV144,AX144,AZ144)</f>
        <v>40.641065062805708</v>
      </c>
      <c r="BB144" s="68">
        <f>+BA144</f>
        <v>40.641065062805708</v>
      </c>
      <c r="BC144" s="115">
        <f>+ROUND(BA144,1)</f>
        <v>40.6</v>
      </c>
      <c r="BD144" s="69">
        <f>RANK(BB144,BB$13:BB$224)</f>
        <v>173</v>
      </c>
      <c r="BE144" s="73">
        <v>7</v>
      </c>
      <c r="BF144" s="73">
        <v>5</v>
      </c>
      <c r="BG144" s="77">
        <f>+SUM(BE144,BF144)</f>
        <v>12</v>
      </c>
      <c r="BH144" s="76">
        <f>(IF(BG144=-1,0,(IF(BG144&lt;BG$4,0,IF(BG144&gt;BG$3,1,((-BG$4+BG144)/BG$5))))))*100</f>
        <v>60</v>
      </c>
      <c r="BI144" s="119">
        <f>+BH144</f>
        <v>60</v>
      </c>
      <c r="BJ144" s="115">
        <f>ROUND(BH144,1)</f>
        <v>60</v>
      </c>
      <c r="BK144" s="69">
        <f>RANK(BI144,BI$13:BI$224)</f>
        <v>80</v>
      </c>
      <c r="BL144" s="73">
        <v>5</v>
      </c>
      <c r="BM144" s="68">
        <f>(IF(BL144=-1,0,(IF(BL144&lt;BL$4,0,IF(BL144&gt;BL$3,1,((-BL$4+BL144)/BL$5))))))*100</f>
        <v>50</v>
      </c>
      <c r="BN144" s="73">
        <v>5</v>
      </c>
      <c r="BO144" s="68">
        <f>(IF(BN144=-1,0,(IF(BN144&lt;BN$4,0,IF(BN144&gt;BN$3,1,((-BN$4+BN144)/BN$5))))))*100</f>
        <v>50</v>
      </c>
      <c r="BP144" s="73">
        <v>6</v>
      </c>
      <c r="BQ144" s="68">
        <f>(IF(BP144=-1,0,(IF(BP144&lt;BP$4,0,IF(BP144&gt;BP$3,1,((-BP$4+BP144)/BP$5))))))*100</f>
        <v>60</v>
      </c>
      <c r="BR144" s="73">
        <v>3</v>
      </c>
      <c r="BS144" s="78">
        <f>(IF(BR144=-1,0,(IF(BR144&lt;BR$4,0,IF(BR144&gt;BR$3,1,((-BR$4+BR144)/BR$5))))))*100</f>
        <v>50</v>
      </c>
      <c r="BT144" s="73">
        <v>3</v>
      </c>
      <c r="BU144" s="68">
        <f>(IF(BT144=-1,0,(IF(BT144&lt;BT$4,0,IF(BT144&gt;BT$3,1,((-BT$4+BT144)/BT$5))))))*100</f>
        <v>42.857142857142854</v>
      </c>
      <c r="BV144" s="73">
        <v>6</v>
      </c>
      <c r="BW144" s="66">
        <f>(IF(BV144=-1,0,(IF(BV144&lt;BV$4,0,IF(BV144&gt;BV$3,1,((-BV$4+BV144)/BV$5))))))*100</f>
        <v>85.714285714285708</v>
      </c>
      <c r="BX144" s="77">
        <f>+SUM(BN144,BL144,BP144,BR144,BT144,BV144)</f>
        <v>28</v>
      </c>
      <c r="BY144" s="80">
        <f>(IF(BX144=-1,0,(IF(BX144&lt;BX$4,0,IF(BX144&gt;BX$3,1,((-BX$4+BX144)/BX$5))))))*100</f>
        <v>56.000000000000007</v>
      </c>
      <c r="BZ144" s="78">
        <f>+BY144</f>
        <v>56.000000000000007</v>
      </c>
      <c r="CA144" s="115">
        <f>+ROUND(BY144,1)</f>
        <v>56</v>
      </c>
      <c r="CB144" s="72">
        <f>RANK(BZ144,BZ$13:BZ$224)</f>
        <v>88</v>
      </c>
      <c r="CC144" s="73">
        <v>27</v>
      </c>
      <c r="CD144" s="68">
        <f>(IF(CC144=-1,0,(IF(CC144&gt;CC$4,0,IF(CC144&lt;CC$3,1,((CC$4-CC144)/CC$5))))))*100</f>
        <v>60</v>
      </c>
      <c r="CE144" s="73">
        <v>302</v>
      </c>
      <c r="CF144" s="66">
        <f>(IF(CE144=-1,0,(IF(CE144&gt;CE$4,0,IF(CE144&lt;CE$3,1,((CE$4-CE144)/CE$5))))))*100</f>
        <v>60.896445131375579</v>
      </c>
      <c r="CG144" s="73">
        <v>20.745517056763699</v>
      </c>
      <c r="CH144" s="66">
        <f>(IF(CG144=-1,0,(IF(CG144&gt;CG$4,0,IF(CG144&lt;CG$3,1,((CG$4-CG144)/CG$5)^$CH$3)))))*100</f>
        <v>100</v>
      </c>
      <c r="CI144" s="73">
        <v>30</v>
      </c>
      <c r="CJ144" s="78">
        <f>IF(CI144="NO VAT","No VAT",(IF(CI144="NO REFUND",0,(IF(CI144&gt;CI$5,0,IF(CI144&lt;CI$3,1,((CI$5-CI144)/CI$5))))))*100)</f>
        <v>40</v>
      </c>
      <c r="CK144" s="73">
        <v>17.047619047619001</v>
      </c>
      <c r="CL144" s="68">
        <f>IF(CK144="NO VAT","No VAT",(IF(CK144="NO REFUND",0,(IF(CK144&gt;CK$4,0,IF(CK144&lt;CK$3,1,((CK$4-CK144)/CK$5))))))*100)</f>
        <v>73.267144695716212</v>
      </c>
      <c r="CM144" s="73">
        <v>4</v>
      </c>
      <c r="CN144" s="68">
        <f>IF(CM144="NO CIT","No CIT",IF(CM144&gt;CM$4,0,IF(CM144&lt;CM$3,1,((CM$4-CM144)/CM$5)))*100)</f>
        <v>95.412844036697251</v>
      </c>
      <c r="CO144" s="73">
        <v>0</v>
      </c>
      <c r="CP144" s="66">
        <f>IF(CO144="NO CIT","No CIT",IF(CO144&gt;CO$4,0,IF(CO144&lt;CO$3,1,((CO$5-CO144)/CO$5)))*100)</f>
        <v>100</v>
      </c>
      <c r="CQ144" s="157">
        <f>IF(OR(ISNUMBER(CJ144),ISNUMBER(CL144),ISNUMBER(CN144),ISNUMBER(CP144)),AVERAGE(CJ144,CL144,CN144,CP144),"")</f>
        <v>77.169997183103362</v>
      </c>
      <c r="CR144" s="128">
        <f>AVERAGE(CD144,CF144,CH144,CQ144)</f>
        <v>74.516610578619733</v>
      </c>
      <c r="CS144" s="78">
        <f>+CR144</f>
        <v>74.516610578619733</v>
      </c>
      <c r="CT144" s="115">
        <f>ROUND(CR144,1)</f>
        <v>74.5</v>
      </c>
      <c r="CU144" s="69">
        <f>RANK(CS144,CS$13:CS$224)</f>
        <v>88</v>
      </c>
      <c r="CV144" s="73">
        <v>120</v>
      </c>
      <c r="CW144" s="68">
        <f>(IF(CV144=-1,0,(IF(CV144&gt;CV$4,0,IF(CV144&lt;CV$3,1,((CV$4-CV144)/CV$5))))))*100</f>
        <v>25.157232704402517</v>
      </c>
      <c r="CX144" s="73">
        <v>90</v>
      </c>
      <c r="CY144" s="68">
        <f>(IF(CX144=-1,0,(IF(CX144&gt;CX$4,0,IF(CX144&lt;CX$3,1,((CX$4-CX144)/CX$5))))))*100</f>
        <v>47.337278106508876</v>
      </c>
      <c r="CZ144" s="73">
        <v>745</v>
      </c>
      <c r="DA144" s="68">
        <f>(IF(CZ144=-1,0,(IF(CZ144&gt;CZ$4,0,IF(CZ144&lt;CZ$3,1,((CZ$4-CZ144)/CZ$5))))))*100</f>
        <v>29.716981132075471</v>
      </c>
      <c r="DB144" s="73">
        <v>347.5</v>
      </c>
      <c r="DC144" s="68">
        <f>(IF(DB144=-1,0,(IF(DB144&gt;DB$4,0,IF(DB144&lt;DB$3,1,((DB$4-DB144)/DB$5))))))*100</f>
        <v>13.125</v>
      </c>
      <c r="DD144" s="73">
        <v>5.5</v>
      </c>
      <c r="DE144" s="68">
        <f>(IF(DD144=-1,0,(IF(DD144&gt;DD$4,0,IF(DD144&lt;DD$3,1,((DD$4-DD144)/DD$5))))))*100</f>
        <v>98.387096774193552</v>
      </c>
      <c r="DF144" s="73">
        <v>3.25</v>
      </c>
      <c r="DG144" s="68">
        <f>(IF(DF144=-1,0,(IF(DF144&gt;DF$4,0,IF(DF144&lt;DF$3,1,((DF$4-DF144)/DF$5))))))*100</f>
        <v>99.058577405857733</v>
      </c>
      <c r="DH144" s="73">
        <v>145</v>
      </c>
      <c r="DI144" s="68">
        <f>(IF(DH144=-1,0,(IF(DH144&gt;DH$4,0,IF(DH144&lt;DH$3,1,((DH$4-DH144)/DH$5))))))*100</f>
        <v>87.916666666666671</v>
      </c>
      <c r="DJ144" s="73">
        <v>62.5</v>
      </c>
      <c r="DK144" s="66">
        <f>(IF(DJ144=-1,0,(IF(DJ144&gt;DJ$4,0,IF(DJ144&lt;DJ$3,1,((DJ$4-DJ144)/DJ$5))))))*100</f>
        <v>91.071428571428569</v>
      </c>
      <c r="DL144" s="78">
        <f>AVERAGE(CW144,CY144,DA144,DC144,DE144,DG144,DI144,DK144)</f>
        <v>61.471282670141669</v>
      </c>
      <c r="DM144" s="78">
        <f>+DL144</f>
        <v>61.471282670141669</v>
      </c>
      <c r="DN144" s="115">
        <f>ROUND(DL144,1)</f>
        <v>61.5</v>
      </c>
      <c r="DO144" s="69">
        <f>RANK(DM144,DM$13:DM$224)</f>
        <v>138</v>
      </c>
      <c r="DP144" s="67">
        <v>460</v>
      </c>
      <c r="DQ144" s="66">
        <f>(IF(DP144=-1,0,(IF(DP144&gt;DP$4,0,IF(DP144&lt;DP$3,1,((DP$4-DP144)/DP$5))))))*100</f>
        <v>72.131147540983605</v>
      </c>
      <c r="DR144" s="67">
        <v>35.799999999999997</v>
      </c>
      <c r="DS144" s="66">
        <f>(IF(DR144=-1,0,(IF(DR144&gt;DR$4,0,IF(DR144&lt;DR$3,1,((DR$4-DR144)/DR$5))))))*100</f>
        <v>59.842519685039377</v>
      </c>
      <c r="DT144" s="67">
        <v>10.5</v>
      </c>
      <c r="DU144" s="66">
        <f>DT144/18*100</f>
        <v>58.333333333333336</v>
      </c>
      <c r="DV144" s="78">
        <f>AVERAGE(DU144,DQ144,DS144)</f>
        <v>63.435666853118768</v>
      </c>
      <c r="DW144" s="78">
        <f>+DV144</f>
        <v>63.435666853118768</v>
      </c>
      <c r="DX144" s="115">
        <f>ROUND(DV144,1)</f>
        <v>63.4</v>
      </c>
      <c r="DY144" s="69">
        <f>RANK(DW144,DW$13:DW$224)</f>
        <v>64</v>
      </c>
      <c r="DZ144" s="67">
        <v>33.774141994073602</v>
      </c>
      <c r="EA144" s="68">
        <f>(IF(DZ144=-1,0,(IF(DZ144&lt;DZ$4,0,IF(DZ144&gt;DZ$3,1,((-DZ$4+DZ144)/DZ$5))))))*100</f>
        <v>36.355373513534559</v>
      </c>
      <c r="EB144" s="67">
        <v>6</v>
      </c>
      <c r="EC144" s="66">
        <f>(IF(EB144=-1,0,(IF(EB144&lt;EB$4,0,IF(EB144&gt;EB$3,1,((-EB$4+EB144)/EB$5))))))*100</f>
        <v>37.5</v>
      </c>
      <c r="ED144" s="68">
        <f>AVERAGE(EA144,EC144)</f>
        <v>36.92768675676728</v>
      </c>
      <c r="EE144" s="78">
        <f>+ED144</f>
        <v>36.92768675676728</v>
      </c>
      <c r="EF144" s="115">
        <f>ROUND(ED144,1)</f>
        <v>36.9</v>
      </c>
      <c r="EG144" s="69">
        <f>RANK(EE144,EE$13:EE$224)</f>
        <v>127</v>
      </c>
      <c r="EH144" s="81"/>
      <c r="EI144" s="81"/>
      <c r="EJ144" s="81"/>
      <c r="EK144" s="83">
        <f>RANK(EN144,EN$13:EN$224)</f>
        <v>104</v>
      </c>
      <c r="EL144" s="134">
        <f>ROUND(EM144,1)</f>
        <v>61.4</v>
      </c>
      <c r="EM144" s="158">
        <f>AVERAGE(Q144,AC144,BA144,BH144,BY144,CR144,DL144,DV144,ED144,AO144)</f>
        <v>61.350781628656172</v>
      </c>
      <c r="EN144" s="139">
        <f>AVERAGE(Q144,AC144,BA144,BH144,BY144,CR144,DL144,DV144,ED144,AO144)</f>
        <v>61.350781628656172</v>
      </c>
      <c r="EO144" s="84"/>
      <c r="EP144" s="85"/>
      <c r="EQ144" s="46"/>
    </row>
    <row r="145" spans="1:149" ht="14.45" customHeight="1" x14ac:dyDescent="0.25">
      <c r="A145" s="64" t="s">
        <v>140</v>
      </c>
      <c r="B145" s="156" t="str">
        <f>INDEX('Economy Names'!$A$2:$H$213,'Economy Names'!L134,'Economy Names'!$K$1)</f>
        <v>Nepal</v>
      </c>
      <c r="C145" s="65">
        <v>8</v>
      </c>
      <c r="D145" s="66">
        <f>(IF(C145=-1,0,(IF(C145&gt;C$4,0,IF(C145&lt;C$3,1,((C$4-C145)/C$5))))))*100</f>
        <v>58.82352941176471</v>
      </c>
      <c r="E145" s="65">
        <v>22.5</v>
      </c>
      <c r="F145" s="66">
        <f>(IF(E145=-1,0,(IF(E145&gt;E$4,0,IF(E145&lt;E$3,1,((E$4-E145)/E$5))))))*100</f>
        <v>77.889447236180914</v>
      </c>
      <c r="G145" s="67">
        <v>20.170714251013901</v>
      </c>
      <c r="H145" s="66">
        <f>(IF(G145=-1,0,(IF(G145&gt;G$4,0,IF(G145&lt;G$3,1,((G$4-G145)/G$5))))))*100</f>
        <v>89.914642874493055</v>
      </c>
      <c r="I145" s="65">
        <v>8</v>
      </c>
      <c r="J145" s="66">
        <f>(IF(I145=-1,0,(IF(I145&gt;I$4,0,IF(I145&lt;I$3,1,((I$4-I145)/I$5))))))*100</f>
        <v>58.82352941176471</v>
      </c>
      <c r="K145" s="65">
        <v>22.5</v>
      </c>
      <c r="L145" s="66">
        <f>(IF(K145=-1,0,(IF(K145&gt;K$4,0,IF(K145&lt;K$3,1,((K$4-K145)/K$5))))))*100</f>
        <v>77.889447236180914</v>
      </c>
      <c r="M145" s="67">
        <v>20.170714251013901</v>
      </c>
      <c r="N145" s="68">
        <f>(IF(M145=-1,0,(IF(M145&gt;M$4,0,IF(M145&lt;M$3,1,((M$4-M145)/M$5))))))*100</f>
        <v>89.914642874493055</v>
      </c>
      <c r="O145" s="67">
        <v>0</v>
      </c>
      <c r="P145" s="66">
        <f>(IF(O145=-1,0,(IF(O145&gt;O$4,0,IF(O145&lt;O$3,1,((O$4-O145)/O$5))))))*100</f>
        <v>100</v>
      </c>
      <c r="Q145" s="68">
        <f>25%*P145+12.5%*D145+12.5%*F145+12.5%*H145+12.5%*J145+12.5%*L145+12.5%*N145</f>
        <v>81.656904880609673</v>
      </c>
      <c r="R145" s="78">
        <f>+Q145</f>
        <v>81.656904880609673</v>
      </c>
      <c r="S145" s="115">
        <f>+ROUND(Q145,1)</f>
        <v>81.7</v>
      </c>
      <c r="T145" s="69">
        <f>RANK(R145,R$13:R$224)</f>
        <v>135</v>
      </c>
      <c r="U145" s="70">
        <v>12</v>
      </c>
      <c r="V145" s="66">
        <f>(IF(U145=-1,0,(IF(U145&gt;U$4,0,IF(U145&lt;U$3,1,((U$4-U145)/U$5))))))*100</f>
        <v>72</v>
      </c>
      <c r="W145" s="70">
        <v>118</v>
      </c>
      <c r="X145" s="66">
        <f>(IF(W145=-1,0,(IF(W145&gt;W$4,0,IF(W145&lt;W$3,1,((W$4-W145)/W$5))))))*100</f>
        <v>73.487031700288185</v>
      </c>
      <c r="Y145" s="71">
        <v>8.5878158785751406</v>
      </c>
      <c r="Z145" s="68">
        <f>(IF(Y145=-1,0,(IF(Y145&gt;Y$4,0,IF(Y145&lt;Y$3,1,((Y$4-Y145)/Y$5))))))*100</f>
        <v>57.060920607124302</v>
      </c>
      <c r="AA145" s="70">
        <v>10</v>
      </c>
      <c r="AB145" s="66">
        <f>IF(AA145="No Practice", 0, AA145/15*100)</f>
        <v>66.666666666666657</v>
      </c>
      <c r="AC145" s="68">
        <f>AVERAGE(V145,X145,Z145,AB145)</f>
        <v>67.303654743519786</v>
      </c>
      <c r="AD145" s="68">
        <f>+AC145</f>
        <v>67.303654743519786</v>
      </c>
      <c r="AE145" s="115">
        <f>+ROUND(AC145,1)</f>
        <v>67.3</v>
      </c>
      <c r="AF145" s="72">
        <f>RANK(AD145,AD$13:AD$224)</f>
        <v>107</v>
      </c>
      <c r="AG145" s="70">
        <v>5</v>
      </c>
      <c r="AH145" s="66">
        <f>(IF(AG145=-1,0,(IF(AG145&gt;AG$4,0,IF(AG145&lt;AG$3,1,((AG$4-AG145)/AG$5))))))*100</f>
        <v>66.666666666666657</v>
      </c>
      <c r="AI145" s="70">
        <v>49</v>
      </c>
      <c r="AJ145" s="66">
        <f>(IF(AI145=-1,0,(IF(AI145&gt;AI$4,0,IF(AI145&lt;AI$3,1,((AI$4-AI145)/AI$5))))))*100</f>
        <v>86.521739130434781</v>
      </c>
      <c r="AK145" s="71">
        <v>785.764157935904</v>
      </c>
      <c r="AL145" s="66">
        <f>(IF(AK145=-1,0,(IF(AK145&gt;AK$4,0,IF(AK145&lt;AK$3,1,((AK$4-AK145)/AK$5))))))*100</f>
        <v>90.29920792671723</v>
      </c>
      <c r="AM145" s="70">
        <v>0</v>
      </c>
      <c r="AN145" s="66">
        <f>+IF(AM145="No Practice",0,AM145/8)*100</f>
        <v>0</v>
      </c>
      <c r="AO145" s="74">
        <f>AVERAGE(AH145,AJ145,AL145,AN145)</f>
        <v>60.871903430954667</v>
      </c>
      <c r="AP145" s="68">
        <f>+AO145</f>
        <v>60.871903430954667</v>
      </c>
      <c r="AQ145" s="115">
        <f>+ROUND(AO145,1)</f>
        <v>60.9</v>
      </c>
      <c r="AR145" s="69">
        <f>RANK(AP145,AP$13:AP$224)</f>
        <v>135</v>
      </c>
      <c r="AS145" s="75">
        <v>4</v>
      </c>
      <c r="AT145" s="66">
        <f>(IF(AS145=-1,0,(IF(AS145&gt;AS$4,0,IF(AS145&lt;AS$3,1,((AS$4-AS145)/AS$5))))))*100</f>
        <v>75</v>
      </c>
      <c r="AU145" s="75">
        <v>6</v>
      </c>
      <c r="AV145" s="66">
        <f>(IF(AU145=-1,0,(IF(AU145&gt;AU$4,0,IF(AU145&lt;AU$3,1,((AU$4-AU145)/AU$5))))))*100</f>
        <v>97.607655502392348</v>
      </c>
      <c r="AW145" s="75">
        <v>5.7595409700375599</v>
      </c>
      <c r="AX145" s="68">
        <f>(IF(AW145=-1,0,(IF(AW145&gt;AW$4,0,IF(AW145&lt;AW$3,1,((AW$4-AW145)/AW$5))))))*100</f>
        <v>61.603060199749606</v>
      </c>
      <c r="AY145" s="75">
        <v>6</v>
      </c>
      <c r="AZ145" s="66">
        <f>+IF(AY145="No Practice",0,AY145/30)*100</f>
        <v>20</v>
      </c>
      <c r="BA145" s="76">
        <f>AVERAGE(AT145,AV145,AX145,AZ145)</f>
        <v>63.552678925535488</v>
      </c>
      <c r="BB145" s="68">
        <f>+BA145</f>
        <v>63.552678925535488</v>
      </c>
      <c r="BC145" s="115">
        <f>+ROUND(BA145,1)</f>
        <v>63.6</v>
      </c>
      <c r="BD145" s="69">
        <f>RANK(BB145,BB$13:BB$224)</f>
        <v>97</v>
      </c>
      <c r="BE145" s="73">
        <v>5</v>
      </c>
      <c r="BF145" s="73">
        <v>10</v>
      </c>
      <c r="BG145" s="77">
        <f>+SUM(BE145,BF145)</f>
        <v>15</v>
      </c>
      <c r="BH145" s="76">
        <f>(IF(BG145=-1,0,(IF(BG145&lt;BG$4,0,IF(BG145&gt;BG$3,1,((-BG$4+BG145)/BG$5))))))*100</f>
        <v>75</v>
      </c>
      <c r="BI145" s="119">
        <f>+BH145</f>
        <v>75</v>
      </c>
      <c r="BJ145" s="115">
        <f>ROUND(BH145,1)</f>
        <v>75</v>
      </c>
      <c r="BK145" s="69">
        <f>RANK(BI145,BI$13:BI$224)</f>
        <v>37</v>
      </c>
      <c r="BL145" s="73">
        <v>6</v>
      </c>
      <c r="BM145" s="68">
        <f>(IF(BL145=-1,0,(IF(BL145&lt;BL$4,0,IF(BL145&gt;BL$3,1,((-BL$4+BL145)/BL$5))))))*100</f>
        <v>60</v>
      </c>
      <c r="BN145" s="73">
        <v>1</v>
      </c>
      <c r="BO145" s="68">
        <f>(IF(BN145=-1,0,(IF(BN145&lt;BN$4,0,IF(BN145&gt;BN$3,1,((-BN$4+BN145)/BN$5))))))*100</f>
        <v>10</v>
      </c>
      <c r="BP145" s="73">
        <v>9</v>
      </c>
      <c r="BQ145" s="68">
        <f>(IF(BP145=-1,0,(IF(BP145&lt;BP$4,0,IF(BP145&gt;BP$3,1,((-BP$4+BP145)/BP$5))))))*100</f>
        <v>90</v>
      </c>
      <c r="BR145" s="73">
        <v>5</v>
      </c>
      <c r="BS145" s="78">
        <f>(IF(BR145=-1,0,(IF(BR145&lt;BR$4,0,IF(BR145&gt;BR$3,1,((-BR$4+BR145)/BR$5))))))*100</f>
        <v>83.333333333333343</v>
      </c>
      <c r="BT145" s="73">
        <v>4</v>
      </c>
      <c r="BU145" s="68">
        <f>(IF(BT145=-1,0,(IF(BT145&lt;BT$4,0,IF(BT145&gt;BT$3,1,((-BT$4+BT145)/BT$5))))))*100</f>
        <v>57.142857142857139</v>
      </c>
      <c r="BV145" s="73">
        <v>4</v>
      </c>
      <c r="BW145" s="66">
        <f>(IF(BV145=-1,0,(IF(BV145&lt;BV$4,0,IF(BV145&gt;BV$3,1,((-BV$4+BV145)/BV$5))))))*100</f>
        <v>57.142857142857139</v>
      </c>
      <c r="BX145" s="77">
        <f>+SUM(BN145,BL145,BP145,BR145,BT145,BV145)</f>
        <v>29</v>
      </c>
      <c r="BY145" s="80">
        <f>(IF(BX145=-1,0,(IF(BX145&lt;BX$4,0,IF(BX145&gt;BX$3,1,((-BX$4+BX145)/BX$5))))))*100</f>
        <v>57.999999999999993</v>
      </c>
      <c r="BZ145" s="78">
        <f>+BY145</f>
        <v>57.999999999999993</v>
      </c>
      <c r="CA145" s="115">
        <f>+ROUND(BY145,1)</f>
        <v>58</v>
      </c>
      <c r="CB145" s="72">
        <f>RANK(BZ145,BZ$13:BZ$224)</f>
        <v>79</v>
      </c>
      <c r="CC145" s="73">
        <v>46</v>
      </c>
      <c r="CD145" s="68">
        <f>(IF(CC145=-1,0,(IF(CC145&gt;CC$4,0,IF(CC145&lt;CC$3,1,((CC$4-CC145)/CC$5))))))*100</f>
        <v>28.333333333333332</v>
      </c>
      <c r="CE145" s="73">
        <v>377</v>
      </c>
      <c r="CF145" s="66">
        <f>(IF(CE145=-1,0,(IF(CE145&gt;CE$4,0,IF(CE145&lt;CE$3,1,((CE$4-CE145)/CE$5))))))*100</f>
        <v>49.304482225656876</v>
      </c>
      <c r="CG145" s="73">
        <v>41.832610173068304</v>
      </c>
      <c r="CH145" s="66">
        <f>(IF(CG145=-1,0,(IF(CG145&gt;CG$4,0,IF(CG145&lt;CG$3,1,((CG$4-CG145)/CG$5)^$CH$3)))))*100</f>
        <v>77.595855235069976</v>
      </c>
      <c r="CI145" s="73">
        <v>119</v>
      </c>
      <c r="CJ145" s="78">
        <f>IF(CI145="NO VAT","No VAT",(IF(CI145="NO REFUND",0,(IF(CI145&gt;CI$5,0,IF(CI145&lt;CI$3,1,((CI$5-CI145)/CI$5))))))*100)</f>
        <v>0</v>
      </c>
      <c r="CK145" s="73">
        <v>37.309523809523803</v>
      </c>
      <c r="CL145" s="68">
        <f>IF(CK145="NO VAT","No VAT",(IF(CK145="NO REFUND",0,(IF(CK145&gt;CK$4,0,IF(CK145&lt;CK$3,1,((CK$4-CK145)/CK$5))))))*100)</f>
        <v>34.151498437212737</v>
      </c>
      <c r="CM145" s="73">
        <v>26</v>
      </c>
      <c r="CN145" s="68">
        <f>IF(CM145="NO CIT","No CIT",IF(CM145&gt;CM$4,0,IF(CM145&lt;CM$3,1,((CM$4-CM145)/CM$5)))*100)</f>
        <v>55.045871559633028</v>
      </c>
      <c r="CO145" s="73">
        <v>17.8571428571429</v>
      </c>
      <c r="CP145" s="66">
        <f>IF(CO145="NO CIT","No CIT",IF(CO145&gt;CO$4,0,IF(CO145&lt;CO$3,1,((CO$5-CO145)/CO$5)))*100)</f>
        <v>44.196428571428434</v>
      </c>
      <c r="CQ145" s="157">
        <f>IF(OR(ISNUMBER(CJ145),ISNUMBER(CL145),ISNUMBER(CN145),ISNUMBER(CP145)),AVERAGE(CJ145,CL145,CN145,CP145),"")</f>
        <v>33.348449642068552</v>
      </c>
      <c r="CR145" s="128">
        <f>AVERAGE(CD145,CF145,CH145,CQ145)</f>
        <v>47.14553010903218</v>
      </c>
      <c r="CS145" s="78">
        <f>+CR145</f>
        <v>47.14553010903218</v>
      </c>
      <c r="CT145" s="115">
        <f>ROUND(CR145,1)</f>
        <v>47.1</v>
      </c>
      <c r="CU145" s="69">
        <f>RANK(CS145,CS$13:CS$224)</f>
        <v>175</v>
      </c>
      <c r="CV145" s="73">
        <v>11</v>
      </c>
      <c r="CW145" s="68">
        <f>(IF(CV145=-1,0,(IF(CV145&gt;CV$4,0,IF(CV145&lt;CV$3,1,((CV$4-CV145)/CV$5))))))*100</f>
        <v>93.710691823899367</v>
      </c>
      <c r="CX145" s="73">
        <v>43</v>
      </c>
      <c r="CY145" s="68">
        <f>(IF(CX145=-1,0,(IF(CX145&gt;CX$4,0,IF(CX145&lt;CX$3,1,((CX$4-CX145)/CX$5))))))*100</f>
        <v>75.147928994082832</v>
      </c>
      <c r="CZ145" s="73">
        <v>102.857142857143</v>
      </c>
      <c r="DA145" s="68">
        <f>(IF(CZ145=-1,0,(IF(CZ145&gt;CZ$4,0,IF(CZ145&lt;CZ$3,1,((CZ$4-CZ145)/CZ$5))))))*100</f>
        <v>90.296495956873301</v>
      </c>
      <c r="DB145" s="73">
        <v>110</v>
      </c>
      <c r="DC145" s="68">
        <f>(IF(DB145=-1,0,(IF(DB145&gt;DB$4,0,IF(DB145&lt;DB$3,1,((DB$4-DB145)/DB$5))))))*100</f>
        <v>72.5</v>
      </c>
      <c r="DD145" s="73">
        <v>11</v>
      </c>
      <c r="DE145" s="68">
        <f>(IF(DD145=-1,0,(IF(DD145&gt;DD$4,0,IF(DD145&lt;DD$3,1,((DD$4-DD145)/DD$5))))))*100</f>
        <v>96.415770609318997</v>
      </c>
      <c r="DF145" s="73">
        <v>48</v>
      </c>
      <c r="DG145" s="68">
        <f>(IF(DF145=-1,0,(IF(DF145&gt;DF$4,0,IF(DF145&lt;DF$3,1,((DF$4-DF145)/DF$5))))))*100</f>
        <v>80.3347280334728</v>
      </c>
      <c r="DH145" s="73">
        <v>190</v>
      </c>
      <c r="DI145" s="68">
        <f>(IF(DH145=-1,0,(IF(DH145&gt;DH$4,0,IF(DH145&lt;DH$3,1,((DH$4-DH145)/DH$5))))))*100</f>
        <v>84.166666666666671</v>
      </c>
      <c r="DJ145" s="73">
        <v>80</v>
      </c>
      <c r="DK145" s="66">
        <f>(IF(DJ145=-1,0,(IF(DJ145&gt;DJ$4,0,IF(DJ145&lt;DJ$3,1,((DJ$4-DJ145)/DJ$5))))))*100</f>
        <v>88.571428571428569</v>
      </c>
      <c r="DL145" s="78">
        <f>AVERAGE(CW145,CY145,DA145,DC145,DE145,DG145,DI145,DK145)</f>
        <v>85.142963831967819</v>
      </c>
      <c r="DM145" s="78">
        <f>+DL145</f>
        <v>85.142963831967819</v>
      </c>
      <c r="DN145" s="115">
        <f>ROUND(DL145,1)</f>
        <v>85.1</v>
      </c>
      <c r="DO145" s="69">
        <f>RANK(DM145,DM$13:DM$224)</f>
        <v>60</v>
      </c>
      <c r="DP145" s="67">
        <v>910</v>
      </c>
      <c r="DQ145" s="66">
        <f>(IF(DP145=-1,0,(IF(DP145&gt;DP$4,0,IF(DP145&lt;DP$3,1,((DP$4-DP145)/DP$5))))))*100</f>
        <v>35.245901639344261</v>
      </c>
      <c r="DR145" s="67">
        <v>27.3</v>
      </c>
      <c r="DS145" s="66">
        <f>(IF(DR145=-1,0,(IF(DR145&gt;DR$4,0,IF(DR145&lt;DR$3,1,((DR$4-DR145)/DR$5))))))*100</f>
        <v>69.403824521934752</v>
      </c>
      <c r="DT145" s="67">
        <v>6</v>
      </c>
      <c r="DU145" s="66">
        <f>DT145/18*100</f>
        <v>33.333333333333329</v>
      </c>
      <c r="DV145" s="78">
        <f>AVERAGE(DU145,DQ145,DS145)</f>
        <v>45.99435316487078</v>
      </c>
      <c r="DW145" s="78">
        <f>+DV145</f>
        <v>45.99435316487078</v>
      </c>
      <c r="DX145" s="115">
        <f>ROUND(DV145,1)</f>
        <v>46</v>
      </c>
      <c r="DY145" s="69">
        <f>RANK(DW145,DW$13:DW$224)</f>
        <v>151</v>
      </c>
      <c r="DZ145" s="67">
        <v>41.2439832306816</v>
      </c>
      <c r="EA145" s="68">
        <f>(IF(DZ145=-1,0,(IF(DZ145&lt;DZ$4,0,IF(DZ145&gt;DZ$3,1,((-DZ$4+DZ145)/DZ$5))))))*100</f>
        <v>44.396106814511946</v>
      </c>
      <c r="EB145" s="67">
        <v>8</v>
      </c>
      <c r="EC145" s="66">
        <f>(IF(EB145=-1,0,(IF(EB145&lt;EB$4,0,IF(EB145&gt;EB$3,1,((-EB$4+EB145)/EB$5))))))*100</f>
        <v>50</v>
      </c>
      <c r="ED145" s="68">
        <f>AVERAGE(EA145,EC145)</f>
        <v>47.198053407255969</v>
      </c>
      <c r="EE145" s="78">
        <f>+ED145</f>
        <v>47.198053407255969</v>
      </c>
      <c r="EF145" s="115">
        <f>ROUND(ED145,1)</f>
        <v>47.2</v>
      </c>
      <c r="EG145" s="69">
        <f>RANK(EE145,EE$13:EE$224)</f>
        <v>87</v>
      </c>
      <c r="EH145" s="81"/>
      <c r="EI145" s="81"/>
      <c r="EJ145" s="81"/>
      <c r="EK145" s="83">
        <f>RANK(EN145,EN$13:EN$224)</f>
        <v>94</v>
      </c>
      <c r="EL145" s="134">
        <f>ROUND(EM145,1)</f>
        <v>63.2</v>
      </c>
      <c r="EM145" s="158">
        <f>AVERAGE(Q145,AC145,BA145,BH145,BY145,CR145,DL145,DV145,ED145,AO145)</f>
        <v>63.186604249374639</v>
      </c>
      <c r="EN145" s="139">
        <f>AVERAGE(Q145,AC145,BA145,BH145,BY145,CR145,DL145,DV145,ED145,AO145)</f>
        <v>63.186604249374639</v>
      </c>
      <c r="EO145" s="84"/>
      <c r="EP145" s="85"/>
      <c r="EQ145" s="46"/>
    </row>
    <row r="146" spans="1:149" ht="14.45" customHeight="1" x14ac:dyDescent="0.25">
      <c r="A146" s="64" t="s">
        <v>141</v>
      </c>
      <c r="B146" s="156" t="str">
        <f>INDEX('Economy Names'!$A$2:$H$213,'Economy Names'!L135,'Economy Names'!$K$1)</f>
        <v>Netherlands</v>
      </c>
      <c r="C146" s="65">
        <v>4</v>
      </c>
      <c r="D146" s="66">
        <f>(IF(C146=-1,0,(IF(C146&gt;C$4,0,IF(C146&lt;C$3,1,((C$4-C146)/C$5))))))*100</f>
        <v>82.35294117647058</v>
      </c>
      <c r="E146" s="65">
        <v>3.5</v>
      </c>
      <c r="F146" s="66">
        <f>(IF(E146=-1,0,(IF(E146&gt;E$4,0,IF(E146&lt;E$3,1,((E$4-E146)/E$5))))))*100</f>
        <v>96.984924623115575</v>
      </c>
      <c r="G146" s="67">
        <v>3.96777889909976</v>
      </c>
      <c r="H146" s="66">
        <f>(IF(G146=-1,0,(IF(G146&gt;G$4,0,IF(G146&lt;G$3,1,((G$4-G146)/G$5))))))*100</f>
        <v>98.016110550450122</v>
      </c>
      <c r="I146" s="65">
        <v>4</v>
      </c>
      <c r="J146" s="66">
        <f>(IF(I146=-1,0,(IF(I146&gt;I$4,0,IF(I146&lt;I$3,1,((I$4-I146)/I$5))))))*100</f>
        <v>82.35294117647058</v>
      </c>
      <c r="K146" s="65">
        <v>3.5</v>
      </c>
      <c r="L146" s="66">
        <f>(IF(K146=-1,0,(IF(K146&gt;K$4,0,IF(K146&lt;K$3,1,((K$4-K146)/K$5))))))*100</f>
        <v>96.984924623115575</v>
      </c>
      <c r="M146" s="67">
        <v>3.96777889909976</v>
      </c>
      <c r="N146" s="68">
        <f>(IF(M146=-1,0,(IF(M146&gt;M$4,0,IF(M146&lt;M$3,1,((M$4-M146)/M$5))))))*100</f>
        <v>98.016110550450122</v>
      </c>
      <c r="O146" s="67">
        <v>0</v>
      </c>
      <c r="P146" s="66">
        <f>(IF(O146=-1,0,(IF(O146&gt;O$4,0,IF(O146&lt;O$3,1,((O$4-O146)/O$5))))))*100</f>
        <v>100</v>
      </c>
      <c r="Q146" s="68">
        <f>25%*P146+12.5%*D146+12.5%*F146+12.5%*H146+12.5%*J146+12.5%*L146+12.5%*N146</f>
        <v>94.338494087509076</v>
      </c>
      <c r="R146" s="78">
        <f>+Q146</f>
        <v>94.338494087509076</v>
      </c>
      <c r="S146" s="115">
        <f>+ROUND(Q146,1)</f>
        <v>94.3</v>
      </c>
      <c r="T146" s="69">
        <f>RANK(R146,R$13:R$224)</f>
        <v>24</v>
      </c>
      <c r="U146" s="70">
        <v>13</v>
      </c>
      <c r="V146" s="66">
        <f>(IF(U146=-1,0,(IF(U146&gt;U$4,0,IF(U146&lt;U$3,1,((U$4-U146)/U$5))))))*100</f>
        <v>68</v>
      </c>
      <c r="W146" s="70">
        <v>161</v>
      </c>
      <c r="X146" s="66">
        <f>(IF(W146=-1,0,(IF(W146&gt;W$4,0,IF(W146&lt;W$3,1,((W$4-W146)/W$5))))))*100</f>
        <v>61.095100864553309</v>
      </c>
      <c r="Y146" s="71">
        <v>3.6317460507664401</v>
      </c>
      <c r="Z146" s="68">
        <f>(IF(Y146=-1,0,(IF(Y146&gt;Y$4,0,IF(Y146&lt;Y$3,1,((Y$4-Y146)/Y$5))))))*100</f>
        <v>81.841269746167782</v>
      </c>
      <c r="AA146" s="70">
        <v>10</v>
      </c>
      <c r="AB146" s="66">
        <f>IF(AA146="No Practice", 0, AA146/15*100)</f>
        <v>66.666666666666657</v>
      </c>
      <c r="AC146" s="68">
        <f>AVERAGE(V146,X146,Z146,AB146)</f>
        <v>69.400759319346946</v>
      </c>
      <c r="AD146" s="68">
        <f>+AC146</f>
        <v>69.400759319346946</v>
      </c>
      <c r="AE146" s="115">
        <f>+ROUND(AC146,1)</f>
        <v>69.400000000000006</v>
      </c>
      <c r="AF146" s="72">
        <f>RANK(AD146,AD$13:AD$224)</f>
        <v>88</v>
      </c>
      <c r="AG146" s="70">
        <v>5</v>
      </c>
      <c r="AH146" s="66">
        <f>(IF(AG146=-1,0,(IF(AG146&gt;AG$4,0,IF(AG146&lt;AG$3,1,((AG$4-AG146)/AG$5))))))*100</f>
        <v>66.666666666666657</v>
      </c>
      <c r="AI146" s="70">
        <v>102</v>
      </c>
      <c r="AJ146" s="66">
        <f>(IF(AI146=-1,0,(IF(AI146&gt;AI$4,0,IF(AI146&lt;AI$3,1,((AI$4-AI146)/AI$5))))))*100</f>
        <v>63.478260869565219</v>
      </c>
      <c r="AK146" s="71">
        <v>24.469623118989901</v>
      </c>
      <c r="AL146" s="66">
        <f>(IF(AK146=-1,0,(IF(AK146&gt;AK$4,0,IF(AK146&lt;AK$3,1,((AK$4-AK146)/AK$5))))))*100</f>
        <v>99.697905887419878</v>
      </c>
      <c r="AM146" s="70">
        <v>8</v>
      </c>
      <c r="AN146" s="66">
        <f>+IF(AM146="No Practice",0,AM146/8)*100</f>
        <v>100</v>
      </c>
      <c r="AO146" s="74">
        <f>AVERAGE(AH146,AJ146,AL146,AN146)</f>
        <v>82.460708355912942</v>
      </c>
      <c r="AP146" s="68">
        <f>+AO146</f>
        <v>82.460708355912942</v>
      </c>
      <c r="AQ146" s="115">
        <f>+ROUND(AO146,1)</f>
        <v>82.5</v>
      </c>
      <c r="AR146" s="69">
        <f>RANK(AP146,AP$13:AP$224)</f>
        <v>58</v>
      </c>
      <c r="AS146" s="75">
        <v>5</v>
      </c>
      <c r="AT146" s="66">
        <f>(IF(AS146=-1,0,(IF(AS146&gt;AS$4,0,IF(AS146&lt;AS$3,1,((AS$4-AS146)/AS$5))))))*100</f>
        <v>66.666666666666657</v>
      </c>
      <c r="AU146" s="75">
        <v>2.5</v>
      </c>
      <c r="AV146" s="66">
        <f>(IF(AU146=-1,0,(IF(AU146&gt;AU$4,0,IF(AU146&lt;AU$3,1,((AU$4-AU146)/AU$5))))))*100</f>
        <v>99.282296650717711</v>
      </c>
      <c r="AW146" s="75">
        <v>6.10405279730728</v>
      </c>
      <c r="AX146" s="68">
        <f>(IF(AW146=-1,0,(IF(AW146&gt;AW$4,0,IF(AW146&lt;AW$3,1,((AW$4-AW146)/AW$5))))))*100</f>
        <v>59.306314684618144</v>
      </c>
      <c r="AY146" s="75">
        <v>28.5</v>
      </c>
      <c r="AZ146" s="66">
        <f>+IF(AY146="No Practice",0,AY146/30)*100</f>
        <v>95</v>
      </c>
      <c r="BA146" s="76">
        <f>AVERAGE(AT146,AV146,AX146,AZ146)</f>
        <v>80.063819500500628</v>
      </c>
      <c r="BB146" s="68">
        <f>+BA146</f>
        <v>80.063819500500628</v>
      </c>
      <c r="BC146" s="115">
        <f>+ROUND(BA146,1)</f>
        <v>80.099999999999994</v>
      </c>
      <c r="BD146" s="69">
        <f>RANK(BB146,BB$13:BB$224)</f>
        <v>30</v>
      </c>
      <c r="BE146" s="73">
        <v>7</v>
      </c>
      <c r="BF146" s="73">
        <v>2</v>
      </c>
      <c r="BG146" s="77">
        <f>+SUM(BE146,BF146)</f>
        <v>9</v>
      </c>
      <c r="BH146" s="76">
        <f>(IF(BG146=-1,0,(IF(BG146&lt;BG$4,0,IF(BG146&gt;BG$3,1,((-BG$4+BG146)/BG$5))))))*100</f>
        <v>45</v>
      </c>
      <c r="BI146" s="119">
        <f>+BH146</f>
        <v>45</v>
      </c>
      <c r="BJ146" s="115">
        <f>ROUND(BH146,1)</f>
        <v>45</v>
      </c>
      <c r="BK146" s="69">
        <f>RANK(BI146,BI$13:BI$224)</f>
        <v>119</v>
      </c>
      <c r="BL146" s="73">
        <v>4</v>
      </c>
      <c r="BM146" s="68">
        <f>(IF(BL146=-1,0,(IF(BL146&lt;BL$4,0,IF(BL146&gt;BL$3,1,((-BL$4+BL146)/BL$5))))))*100</f>
        <v>40</v>
      </c>
      <c r="BN146" s="73">
        <v>4</v>
      </c>
      <c r="BO146" s="68">
        <f>(IF(BN146=-1,0,(IF(BN146&lt;BN$4,0,IF(BN146&gt;BN$3,1,((-BN$4+BN146)/BN$5))))))*100</f>
        <v>40</v>
      </c>
      <c r="BP146" s="73">
        <v>6</v>
      </c>
      <c r="BQ146" s="68">
        <f>(IF(BP146=-1,0,(IF(BP146&lt;BP$4,0,IF(BP146&gt;BP$3,1,((-BP$4+BP146)/BP$5))))))*100</f>
        <v>60</v>
      </c>
      <c r="BR146" s="73">
        <v>5</v>
      </c>
      <c r="BS146" s="78">
        <f>(IF(BR146=-1,0,(IF(BR146&lt;BR$4,0,IF(BR146&gt;BR$3,1,((-BR$4+BR146)/BR$5))))))*100</f>
        <v>83.333333333333343</v>
      </c>
      <c r="BT146" s="73">
        <v>5</v>
      </c>
      <c r="BU146" s="68">
        <f>(IF(BT146=-1,0,(IF(BT146&lt;BT$4,0,IF(BT146&gt;BT$3,1,((-BT$4+BT146)/BT$5))))))*100</f>
        <v>71.428571428571431</v>
      </c>
      <c r="BV146" s="73">
        <v>5</v>
      </c>
      <c r="BW146" s="66">
        <f>(IF(BV146=-1,0,(IF(BV146&lt;BV$4,0,IF(BV146&gt;BV$3,1,((-BV$4+BV146)/BV$5))))))*100</f>
        <v>71.428571428571431</v>
      </c>
      <c r="BX146" s="77">
        <f>+SUM(BN146,BL146,BP146,BR146,BT146,BV146)</f>
        <v>29</v>
      </c>
      <c r="BY146" s="80">
        <f>(IF(BX146=-1,0,(IF(BX146&lt;BX$4,0,IF(BX146&gt;BX$3,1,((-BX$4+BX146)/BX$5))))))*100</f>
        <v>57.999999999999993</v>
      </c>
      <c r="BZ146" s="78">
        <f>+BY146</f>
        <v>57.999999999999993</v>
      </c>
      <c r="CA146" s="115">
        <f>+ROUND(BY146,1)</f>
        <v>58</v>
      </c>
      <c r="CB146" s="72">
        <f>RANK(BZ146,BZ$13:BZ$224)</f>
        <v>79</v>
      </c>
      <c r="CC146" s="73">
        <v>9</v>
      </c>
      <c r="CD146" s="68">
        <f>(IF(CC146=-1,0,(IF(CC146&gt;CC$4,0,IF(CC146&lt;CC$3,1,((CC$4-CC146)/CC$5))))))*100</f>
        <v>90</v>
      </c>
      <c r="CE146" s="73">
        <v>119</v>
      </c>
      <c r="CF146" s="66">
        <f>(IF(CE146=-1,0,(IF(CE146&gt;CE$4,0,IF(CE146&lt;CE$3,1,((CE$4-CE146)/CE$5))))))*100</f>
        <v>89.180834621329211</v>
      </c>
      <c r="CG146" s="73">
        <v>41.219162859921603</v>
      </c>
      <c r="CH146" s="66">
        <f>(IF(CG146=-1,0,(IF(CG146&gt;CG$4,0,IF(CG146&lt;CG$3,1,((CG$4-CG146)/CG$5)^$CH$3)))))*100</f>
        <v>78.497634916997157</v>
      </c>
      <c r="CI146" s="73">
        <v>0</v>
      </c>
      <c r="CJ146" s="78">
        <f>IF(CI146="NO VAT","No VAT",(IF(CI146="NO REFUND",0,(IF(CI146&gt;CI$5,0,IF(CI146&lt;CI$3,1,((CI$5-CI146)/CI$5))))))*100)</f>
        <v>100</v>
      </c>
      <c r="CK146" s="73">
        <v>14.5</v>
      </c>
      <c r="CL146" s="68">
        <f>IF(CK146="NO VAT","No VAT",(IF(CK146="NO REFUND",0,(IF(CK146&gt;CK$4,0,IF(CK146&lt;CK$3,1,((CK$4-CK146)/CK$5))))))*100)</f>
        <v>78.185328185328189</v>
      </c>
      <c r="CM146" s="73">
        <v>3.5</v>
      </c>
      <c r="CN146" s="68">
        <f>IF(CM146="NO CIT","No CIT",IF(CM146&gt;CM$4,0,IF(CM146&lt;CM$3,1,((CM$4-CM146)/CM$5)))*100)</f>
        <v>96.330275229357795</v>
      </c>
      <c r="CO146" s="73">
        <v>2.1428571428571401</v>
      </c>
      <c r="CP146" s="66">
        <f>IF(CO146="NO CIT","No CIT",IF(CO146&gt;CO$4,0,IF(CO146&lt;CO$3,1,((CO$5-CO146)/CO$5)))*100)</f>
        <v>93.303571428571445</v>
      </c>
      <c r="CQ146" s="157">
        <f>IF(OR(ISNUMBER(CJ146),ISNUMBER(CL146),ISNUMBER(CN146),ISNUMBER(CP146)),AVERAGE(CJ146,CL146,CN146,CP146),"")</f>
        <v>91.954793710814357</v>
      </c>
      <c r="CR146" s="128">
        <f>AVERAGE(CD146,CF146,CH146,CQ146)</f>
        <v>87.408315812285167</v>
      </c>
      <c r="CS146" s="78">
        <f>+CR146</f>
        <v>87.408315812285167</v>
      </c>
      <c r="CT146" s="115">
        <f>ROUND(CR146,1)</f>
        <v>87.4</v>
      </c>
      <c r="CU146" s="69">
        <f>RANK(CS146,CS$13:CS$224)</f>
        <v>22</v>
      </c>
      <c r="CV146" s="73">
        <v>0</v>
      </c>
      <c r="CW146" s="68">
        <f>(IF(CV146=-1,0,(IF(CV146&gt;CV$4,0,IF(CV146&lt;CV$3,1,((CV$4-CV146)/CV$5))))))*100</f>
        <v>100</v>
      </c>
      <c r="CX146" s="73">
        <v>0.5</v>
      </c>
      <c r="CY146" s="68">
        <f>(IF(CX146=-1,0,(IF(CX146&gt;CX$4,0,IF(CX146&lt;CX$3,1,((CX$4-CX146)/CX$5))))))*100</f>
        <v>100</v>
      </c>
      <c r="CZ146" s="73">
        <v>0</v>
      </c>
      <c r="DA146" s="68">
        <f>(IF(CZ146=-1,0,(IF(CZ146&gt;CZ$4,0,IF(CZ146&lt;CZ$3,1,((CZ$4-CZ146)/CZ$5))))))*100</f>
        <v>100</v>
      </c>
      <c r="DB146" s="73">
        <v>0</v>
      </c>
      <c r="DC146" s="68">
        <f>(IF(DB146=-1,0,(IF(DB146&gt;DB$4,0,IF(DB146&lt;DB$3,1,((DB$4-DB146)/DB$5))))))*100</f>
        <v>100</v>
      </c>
      <c r="DD146" s="73">
        <v>0</v>
      </c>
      <c r="DE146" s="68">
        <f>(IF(DD146=-1,0,(IF(DD146&gt;DD$4,0,IF(DD146&lt;DD$3,1,((DD$4-DD146)/DD$5))))))*100</f>
        <v>100</v>
      </c>
      <c r="DF146" s="73">
        <v>0.5</v>
      </c>
      <c r="DG146" s="68">
        <f>(IF(DF146=-1,0,(IF(DF146&gt;DF$4,0,IF(DF146&lt;DF$3,1,((DF$4-DF146)/DF$5))))))*100</f>
        <v>100</v>
      </c>
      <c r="DH146" s="73">
        <v>0</v>
      </c>
      <c r="DI146" s="68">
        <f>(IF(DH146=-1,0,(IF(DH146&gt;DH$4,0,IF(DH146&lt;DH$3,1,((DH$4-DH146)/DH$5))))))*100</f>
        <v>100</v>
      </c>
      <c r="DJ146" s="73">
        <v>0</v>
      </c>
      <c r="DK146" s="66">
        <f>(IF(DJ146=-1,0,(IF(DJ146&gt;DJ$4,0,IF(DJ146&lt;DJ$3,1,((DJ$4-DJ146)/DJ$5))))))*100</f>
        <v>100</v>
      </c>
      <c r="DL146" s="78">
        <f>AVERAGE(CW146,CY146,DA146,DC146,DE146,DG146,DI146,DK146)</f>
        <v>100</v>
      </c>
      <c r="DM146" s="78">
        <f>+DL146</f>
        <v>100</v>
      </c>
      <c r="DN146" s="115">
        <f>ROUND(DL146,1)</f>
        <v>100</v>
      </c>
      <c r="DO146" s="69">
        <f>RANK(DM146,DM$13:DM$224)</f>
        <v>1</v>
      </c>
      <c r="DP146" s="67">
        <v>514</v>
      </c>
      <c r="DQ146" s="66">
        <f>(IF(DP146=-1,0,(IF(DP146&gt;DP$4,0,IF(DP146&lt;DP$3,1,((DP$4-DP146)/DP$5))))))*100</f>
        <v>67.704918032786892</v>
      </c>
      <c r="DR146" s="67">
        <v>23.9</v>
      </c>
      <c r="DS146" s="66">
        <f>(IF(DR146=-1,0,(IF(DR146&gt;DR$4,0,IF(DR146&lt;DR$3,1,((DR$4-DR146)/DR$5))))))*100</f>
        <v>73.228346456692904</v>
      </c>
      <c r="DT146" s="67">
        <v>7</v>
      </c>
      <c r="DU146" s="66">
        <f>DT146/18*100</f>
        <v>38.888888888888893</v>
      </c>
      <c r="DV146" s="78">
        <f>AVERAGE(DU146,DQ146,DS146)</f>
        <v>59.940717792789563</v>
      </c>
      <c r="DW146" s="78">
        <f>+DV146</f>
        <v>59.940717792789563</v>
      </c>
      <c r="DX146" s="115">
        <f>ROUND(DV146,1)</f>
        <v>59.9</v>
      </c>
      <c r="DY146" s="69">
        <f>RANK(DW146,DW$13:DW$224)</f>
        <v>78</v>
      </c>
      <c r="DZ146" s="67">
        <v>90.0893775279512</v>
      </c>
      <c r="EA146" s="68">
        <f>(IF(DZ146=-1,0,(IF(DZ146&lt;DZ$4,0,IF(DZ146&gt;DZ$3,1,((-DZ$4+DZ146)/DZ$5))))))*100</f>
        <v>96.974572150647148</v>
      </c>
      <c r="EB146" s="67">
        <v>11.5</v>
      </c>
      <c r="EC146" s="66">
        <f>(IF(EB146=-1,0,(IF(EB146&lt;EB$4,0,IF(EB146&gt;EB$3,1,((-EB$4+EB146)/EB$5))))))*100</f>
        <v>71.875</v>
      </c>
      <c r="ED146" s="68">
        <f>AVERAGE(EA146,EC146)</f>
        <v>84.424786075323567</v>
      </c>
      <c r="EE146" s="78">
        <f>+ED146</f>
        <v>84.424786075323567</v>
      </c>
      <c r="EF146" s="115">
        <f>ROUND(ED146,1)</f>
        <v>84.4</v>
      </c>
      <c r="EG146" s="69">
        <f>RANK(EE146,EE$13:EE$224)</f>
        <v>7</v>
      </c>
      <c r="EH146" s="81"/>
      <c r="EI146" s="81"/>
      <c r="EJ146" s="81"/>
      <c r="EK146" s="83">
        <f>RANK(EN146,EN$13:EN$224)</f>
        <v>42</v>
      </c>
      <c r="EL146" s="134">
        <f>ROUND(EM146,1)</f>
        <v>76.099999999999994</v>
      </c>
      <c r="EM146" s="158">
        <f>AVERAGE(Q146,AC146,BA146,BH146,BY146,CR146,DL146,DV146,ED146,AO146)</f>
        <v>76.103760094366791</v>
      </c>
      <c r="EN146" s="139">
        <f>AVERAGE(Q146,AC146,BA146,BH146,BY146,CR146,DL146,DV146,ED146,AO146)</f>
        <v>76.103760094366791</v>
      </c>
      <c r="EO146" s="84"/>
      <c r="EP146" s="85"/>
      <c r="EQ146" s="46"/>
    </row>
    <row r="147" spans="1:149" ht="14.45" customHeight="1" x14ac:dyDescent="0.25">
      <c r="A147" s="64" t="s">
        <v>142</v>
      </c>
      <c r="B147" s="156" t="str">
        <f>INDEX('Economy Names'!$A$2:$H$213,'Economy Names'!L136,'Economy Names'!$K$1)</f>
        <v>New Zealand</v>
      </c>
      <c r="C147" s="65">
        <v>1</v>
      </c>
      <c r="D147" s="66">
        <f>(IF(C147=-1,0,(IF(C147&gt;C$4,0,IF(C147&lt;C$3,1,((C$4-C147)/C$5))))))*100</f>
        <v>100</v>
      </c>
      <c r="E147" s="65">
        <v>0.5</v>
      </c>
      <c r="F147" s="66">
        <f>(IF(E147=-1,0,(IF(E147&gt;E$4,0,IF(E147&lt;E$3,1,((E$4-E147)/E$5))))))*100</f>
        <v>100</v>
      </c>
      <c r="G147" s="67">
        <v>0.19646941876756999</v>
      </c>
      <c r="H147" s="66">
        <f>(IF(G147=-1,0,(IF(G147&gt;G$4,0,IF(G147&lt;G$3,1,((G$4-G147)/G$5))))))*100</f>
        <v>99.901765290616211</v>
      </c>
      <c r="I147" s="65">
        <v>1</v>
      </c>
      <c r="J147" s="66">
        <f>(IF(I147=-1,0,(IF(I147&gt;I$4,0,IF(I147&lt;I$3,1,((I$4-I147)/I$5))))))*100</f>
        <v>100</v>
      </c>
      <c r="K147" s="65">
        <v>0.5</v>
      </c>
      <c r="L147" s="66">
        <f>(IF(K147=-1,0,(IF(K147&gt;K$4,0,IF(K147&lt;K$3,1,((K$4-K147)/K$5))))))*100</f>
        <v>100</v>
      </c>
      <c r="M147" s="67">
        <v>0.19646941876756999</v>
      </c>
      <c r="N147" s="68">
        <f>(IF(M147=-1,0,(IF(M147&gt;M$4,0,IF(M147&lt;M$3,1,((M$4-M147)/M$5))))))*100</f>
        <v>99.901765290616211</v>
      </c>
      <c r="O147" s="67">
        <v>0</v>
      </c>
      <c r="P147" s="66">
        <f>(IF(O147=-1,0,(IF(O147&gt;O$4,0,IF(O147&lt;O$3,1,((O$4-O147)/O$5))))))*100</f>
        <v>100</v>
      </c>
      <c r="Q147" s="68">
        <f>25%*P147+12.5%*D147+12.5%*F147+12.5%*H147+12.5%*J147+12.5%*L147+12.5%*N147</f>
        <v>99.975441322654049</v>
      </c>
      <c r="R147" s="78">
        <f>+Q147</f>
        <v>99.975441322654049</v>
      </c>
      <c r="S147" s="115">
        <f>+ROUND(Q147,1)</f>
        <v>100</v>
      </c>
      <c r="T147" s="69">
        <f>RANK(R147,R$13:R$224)</f>
        <v>1</v>
      </c>
      <c r="U147" s="70">
        <v>11</v>
      </c>
      <c r="V147" s="66">
        <f>(IF(U147=-1,0,(IF(U147&gt;U$4,0,IF(U147&lt;U$3,1,((U$4-U147)/U$5))))))*100</f>
        <v>76</v>
      </c>
      <c r="W147" s="70">
        <v>93</v>
      </c>
      <c r="X147" s="66">
        <f>(IF(W147=-1,0,(IF(W147&gt;W$4,0,IF(W147&lt;W$3,1,((W$4-W147)/W$5))))))*100</f>
        <v>80.691642651296831</v>
      </c>
      <c r="Y147" s="71">
        <v>2.1678922457818102</v>
      </c>
      <c r="Z147" s="68">
        <f>(IF(Y147=-1,0,(IF(Y147&gt;Y$4,0,IF(Y147&lt;Y$3,1,((Y$4-Y147)/Y$5))))))*100</f>
        <v>89.160538771090941</v>
      </c>
      <c r="AA147" s="70">
        <v>15</v>
      </c>
      <c r="AB147" s="66">
        <f>IF(AA147="No Practice", 0, AA147/15*100)</f>
        <v>100</v>
      </c>
      <c r="AC147" s="68">
        <f>AVERAGE(V147,X147,Z147,AB147)</f>
        <v>86.463045355596947</v>
      </c>
      <c r="AD147" s="68">
        <f>+AC147</f>
        <v>86.463045355596947</v>
      </c>
      <c r="AE147" s="115">
        <f>+ROUND(AC147,1)</f>
        <v>86.5</v>
      </c>
      <c r="AF147" s="72">
        <f>RANK(AD147,AD$13:AD$224)</f>
        <v>7</v>
      </c>
      <c r="AG147" s="70">
        <v>5</v>
      </c>
      <c r="AH147" s="66">
        <f>(IF(AG147=-1,0,(IF(AG147&gt;AG$4,0,IF(AG147&lt;AG$3,1,((AG$4-AG147)/AG$5))))))*100</f>
        <v>66.666666666666657</v>
      </c>
      <c r="AI147" s="70">
        <v>58</v>
      </c>
      <c r="AJ147" s="66">
        <f>(IF(AI147=-1,0,(IF(AI147&gt;AI$4,0,IF(AI147&lt;AI$3,1,((AI$4-AI147)/AI$5))))))*100</f>
        <v>82.608695652173907</v>
      </c>
      <c r="AK147" s="71">
        <v>67.892997407156798</v>
      </c>
      <c r="AL147" s="66">
        <f>(IF(AK147=-1,0,(IF(AK147&gt;AK$4,0,IF(AK147&lt;AK$3,1,((AK$4-AK147)/AK$5))))))*100</f>
        <v>99.161814846825223</v>
      </c>
      <c r="AM147" s="70">
        <v>7</v>
      </c>
      <c r="AN147" s="66">
        <f>+IF(AM147="No Practice",0,AM147/8)*100</f>
        <v>87.5</v>
      </c>
      <c r="AO147" s="74">
        <f>AVERAGE(AH147,AJ147,AL147,AN147)</f>
        <v>83.984294291416447</v>
      </c>
      <c r="AP147" s="68">
        <f>+AO147</f>
        <v>83.984294291416447</v>
      </c>
      <c r="AQ147" s="115">
        <f>+ROUND(AO147,1)</f>
        <v>84</v>
      </c>
      <c r="AR147" s="69">
        <f>RANK(AP147,AP$13:AP$224)</f>
        <v>48</v>
      </c>
      <c r="AS147" s="75">
        <v>2</v>
      </c>
      <c r="AT147" s="66">
        <f>(IF(AS147=-1,0,(IF(AS147&gt;AS$4,0,IF(AS147&lt;AS$3,1,((AS$4-AS147)/AS$5))))))*100</f>
        <v>91.666666666666657</v>
      </c>
      <c r="AU147" s="75">
        <v>3.5</v>
      </c>
      <c r="AV147" s="66">
        <f>(IF(AU147=-1,0,(IF(AU147&gt;AU$4,0,IF(AU147&lt;AU$3,1,((AU$4-AU147)/AU$5))))))*100</f>
        <v>98.803827751196167</v>
      </c>
      <c r="AW147" s="75">
        <v>6.5930695021099994E-2</v>
      </c>
      <c r="AX147" s="68">
        <f>(IF(AW147=-1,0,(IF(AW147&gt;AW$4,0,IF(AW147&lt;AW$3,1,((AW$4-AW147)/AW$5))))))*100</f>
        <v>99.560462033192664</v>
      </c>
      <c r="AY147" s="75">
        <v>26.5</v>
      </c>
      <c r="AZ147" s="66">
        <f>+IF(AY147="No Practice",0,AY147/30)*100</f>
        <v>88.333333333333329</v>
      </c>
      <c r="BA147" s="76">
        <f>AVERAGE(AT147,AV147,AX147,AZ147)</f>
        <v>94.591072446097201</v>
      </c>
      <c r="BB147" s="68">
        <f>+BA147</f>
        <v>94.591072446097201</v>
      </c>
      <c r="BC147" s="115">
        <f>+ROUND(BA147,1)</f>
        <v>94.6</v>
      </c>
      <c r="BD147" s="69">
        <f>RANK(BB147,BB$13:BB$224)</f>
        <v>2</v>
      </c>
      <c r="BE147" s="73">
        <v>8</v>
      </c>
      <c r="BF147" s="73">
        <v>12</v>
      </c>
      <c r="BG147" s="77">
        <f>+SUM(BE147,BF147)</f>
        <v>20</v>
      </c>
      <c r="BH147" s="76">
        <f>(IF(BG147=-1,0,(IF(BG147&lt;BG$4,0,IF(BG147&gt;BG$3,1,((-BG$4+BG147)/BG$5))))))*100</f>
        <v>100</v>
      </c>
      <c r="BI147" s="119">
        <f>+BH147</f>
        <v>100</v>
      </c>
      <c r="BJ147" s="115">
        <f>ROUND(BH147,1)</f>
        <v>100</v>
      </c>
      <c r="BK147" s="69">
        <f>RANK(BI147,BI$13:BI$224)</f>
        <v>1</v>
      </c>
      <c r="BL147" s="73">
        <v>10</v>
      </c>
      <c r="BM147" s="68">
        <f>(IF(BL147=-1,0,(IF(BL147&lt;BL$4,0,IF(BL147&gt;BL$3,1,((-BL$4+BL147)/BL$5))))))*100</f>
        <v>100</v>
      </c>
      <c r="BN147" s="73">
        <v>9</v>
      </c>
      <c r="BO147" s="68">
        <f>(IF(BN147=-1,0,(IF(BN147&lt;BN$4,0,IF(BN147&gt;BN$3,1,((-BN$4+BN147)/BN$5))))))*100</f>
        <v>90</v>
      </c>
      <c r="BP147" s="73">
        <v>9</v>
      </c>
      <c r="BQ147" s="68">
        <f>(IF(BP147=-1,0,(IF(BP147&lt;BP$4,0,IF(BP147&gt;BP$3,1,((-BP$4+BP147)/BP$5))))))*100</f>
        <v>90</v>
      </c>
      <c r="BR147" s="73">
        <v>5</v>
      </c>
      <c r="BS147" s="78">
        <f>(IF(BR147=-1,0,(IF(BR147&lt;BR$4,0,IF(BR147&gt;BR$3,1,((-BR$4+BR147)/BR$5))))))*100</f>
        <v>83.333333333333343</v>
      </c>
      <c r="BT147" s="73">
        <v>5</v>
      </c>
      <c r="BU147" s="68">
        <f>(IF(BT147=-1,0,(IF(BT147&lt;BT$4,0,IF(BT147&gt;BT$3,1,((-BT$4+BT147)/BT$5))))))*100</f>
        <v>71.428571428571431</v>
      </c>
      <c r="BV147" s="73">
        <v>5</v>
      </c>
      <c r="BW147" s="66">
        <f>(IF(BV147=-1,0,(IF(BV147&lt;BV$4,0,IF(BV147&gt;BV$3,1,((-BV$4+BV147)/BV$5))))))*100</f>
        <v>71.428571428571431</v>
      </c>
      <c r="BX147" s="77">
        <f>+SUM(BN147,BL147,BP147,BR147,BT147,BV147)</f>
        <v>43</v>
      </c>
      <c r="BY147" s="80">
        <f>(IF(BX147=-1,0,(IF(BX147&lt;BX$4,0,IF(BX147&gt;BX$3,1,((-BX$4+BX147)/BX$5))))))*100</f>
        <v>86</v>
      </c>
      <c r="BZ147" s="78">
        <f>+BY147</f>
        <v>86</v>
      </c>
      <c r="CA147" s="115">
        <f>+ROUND(BY147,1)</f>
        <v>86</v>
      </c>
      <c r="CB147" s="72">
        <f>RANK(BZ147,BZ$13:BZ$224)</f>
        <v>3</v>
      </c>
      <c r="CC147" s="73">
        <v>7</v>
      </c>
      <c r="CD147" s="68">
        <f>(IF(CC147=-1,0,(IF(CC147&gt;CC$4,0,IF(CC147&lt;CC$3,1,((CC$4-CC147)/CC$5))))))*100</f>
        <v>93.333333333333329</v>
      </c>
      <c r="CE147" s="73">
        <v>140</v>
      </c>
      <c r="CF147" s="66">
        <f>(IF(CE147=-1,0,(IF(CE147&gt;CE$4,0,IF(CE147&lt;CE$3,1,((CE$4-CE147)/CE$5))))))*100</f>
        <v>85.935085007727977</v>
      </c>
      <c r="CG147" s="73">
        <v>34.631787364548401</v>
      </c>
      <c r="CH147" s="66">
        <f>(IF(CG147=-1,0,(IF(CG147&gt;CG$4,0,IF(CG147&lt;CG$3,1,((CG$4-CG147)/CG$5)^$CH$3)))))*100</f>
        <v>88.026831978862901</v>
      </c>
      <c r="CI147" s="73">
        <v>2</v>
      </c>
      <c r="CJ147" s="78">
        <f>IF(CI147="NO VAT","No VAT",(IF(CI147="NO REFUND",0,(IF(CI147&gt;CI$5,0,IF(CI147&lt;CI$3,1,((CI$5-CI147)/CI$5))))))*100)</f>
        <v>96</v>
      </c>
      <c r="CK147" s="73">
        <v>5.1666666666666696</v>
      </c>
      <c r="CL147" s="68">
        <f>IF(CK147="NO VAT","No VAT",(IF(CK147="NO REFUND",0,(IF(CK147&gt;CK$4,0,IF(CK147&lt;CK$3,1,((CK$4-CK147)/CK$5))))))*100)</f>
        <v>96.2033462033462</v>
      </c>
      <c r="CM147" s="73">
        <v>4</v>
      </c>
      <c r="CN147" s="68">
        <f>IF(CM147="NO CIT","No CIT",IF(CM147&gt;CM$4,0,IF(CM147&lt;CM$3,1,((CM$4-CM147)/CM$5)))*100)</f>
        <v>95.412844036697251</v>
      </c>
      <c r="CO147" s="73">
        <v>0</v>
      </c>
      <c r="CP147" s="66">
        <f>IF(CO147="NO CIT","No CIT",IF(CO147&gt;CO$4,0,IF(CO147&lt;CO$3,1,((CO$5-CO147)/CO$5)))*100)</f>
        <v>100</v>
      </c>
      <c r="CQ147" s="157">
        <f>IF(OR(ISNUMBER(CJ147),ISNUMBER(CL147),ISNUMBER(CN147),ISNUMBER(CP147)),AVERAGE(CJ147,CL147,CN147,CP147),"")</f>
        <v>96.904047560010866</v>
      </c>
      <c r="CR147" s="128">
        <f>AVERAGE(CD147,CF147,CH147,CQ147)</f>
        <v>91.049824469983776</v>
      </c>
      <c r="CS147" s="78">
        <f>+CR147</f>
        <v>91.049824469983776</v>
      </c>
      <c r="CT147" s="115">
        <f>ROUND(CR147,1)</f>
        <v>91</v>
      </c>
      <c r="CU147" s="69">
        <f>RANK(CS147,CS$13:CS$224)</f>
        <v>9</v>
      </c>
      <c r="CV147" s="73">
        <v>37</v>
      </c>
      <c r="CW147" s="68">
        <f>(IF(CV147=-1,0,(IF(CV147&gt;CV$4,0,IF(CV147&lt;CV$3,1,((CV$4-CV147)/CV$5))))))*100</f>
        <v>77.358490566037744</v>
      </c>
      <c r="CX147" s="73">
        <v>3</v>
      </c>
      <c r="CY147" s="68">
        <f>(IF(CX147=-1,0,(IF(CX147&gt;CX$4,0,IF(CX147&lt;CX$3,1,((CX$4-CX147)/CX$5))))))*100</f>
        <v>98.816568047337284</v>
      </c>
      <c r="CZ147" s="73">
        <v>337</v>
      </c>
      <c r="DA147" s="68">
        <f>(IF(CZ147=-1,0,(IF(CZ147&gt;CZ$4,0,IF(CZ147&lt;CZ$3,1,((CZ$4-CZ147)/CZ$5))))))*100</f>
        <v>68.20754716981132</v>
      </c>
      <c r="DB147" s="73">
        <v>67</v>
      </c>
      <c r="DC147" s="68">
        <f>(IF(DB147=-1,0,(IF(DB147&gt;DB$4,0,IF(DB147&lt;DB$3,1,((DB$4-DB147)/DB$5))))))*100</f>
        <v>83.25</v>
      </c>
      <c r="DD147" s="73">
        <v>25</v>
      </c>
      <c r="DE147" s="68">
        <f>(IF(DD147=-1,0,(IF(DD147&gt;DD$4,0,IF(DD147&lt;DD$3,1,((DD$4-DD147)/DD$5))))))*100</f>
        <v>91.397849462365585</v>
      </c>
      <c r="DF147" s="73">
        <v>1</v>
      </c>
      <c r="DG147" s="68">
        <f>(IF(DF147=-1,0,(IF(DF147&gt;DF$4,0,IF(DF147&lt;DF$3,1,((DF$4-DF147)/DF$5))))))*100</f>
        <v>100</v>
      </c>
      <c r="DH147" s="73">
        <v>366.5</v>
      </c>
      <c r="DI147" s="68">
        <f>(IF(DH147=-1,0,(IF(DH147&gt;DH$4,0,IF(DH147&lt;DH$3,1,((DH$4-DH147)/DH$5))))))*100</f>
        <v>69.458333333333329</v>
      </c>
      <c r="DJ147" s="73">
        <v>80</v>
      </c>
      <c r="DK147" s="66">
        <f>(IF(DJ147=-1,0,(IF(DJ147&gt;DJ$4,0,IF(DJ147&lt;DJ$3,1,((DJ$4-DJ147)/DJ$5))))))*100</f>
        <v>88.571428571428569</v>
      </c>
      <c r="DL147" s="78">
        <f>AVERAGE(CW147,CY147,DA147,DC147,DE147,DG147,DI147,DK147)</f>
        <v>84.632527143789233</v>
      </c>
      <c r="DM147" s="78">
        <f>+DL147</f>
        <v>84.632527143789233</v>
      </c>
      <c r="DN147" s="115">
        <f>ROUND(DL147,1)</f>
        <v>84.6</v>
      </c>
      <c r="DO147" s="69">
        <f>RANK(DM147,DM$13:DM$224)</f>
        <v>63</v>
      </c>
      <c r="DP147" s="67">
        <v>216</v>
      </c>
      <c r="DQ147" s="66">
        <f>(IF(DP147=-1,0,(IF(DP147&gt;DP$4,0,IF(DP147&lt;DP$3,1,((DP$4-DP147)/DP$5))))))*100</f>
        <v>92.131147540983605</v>
      </c>
      <c r="DR147" s="67">
        <v>27.2</v>
      </c>
      <c r="DS147" s="66">
        <f>(IF(DR147=-1,0,(IF(DR147&gt;DR$4,0,IF(DR147&lt;DR$3,1,((DR$4-DR147)/DR$5))))))*100</f>
        <v>69.516310461192347</v>
      </c>
      <c r="DT147" s="67">
        <v>9.5</v>
      </c>
      <c r="DU147" s="66">
        <f>DT147/18*100</f>
        <v>52.777777777777779</v>
      </c>
      <c r="DV147" s="78">
        <f>AVERAGE(DU147,DQ147,DS147)</f>
        <v>71.475078593317917</v>
      </c>
      <c r="DW147" s="78">
        <f>+DV147</f>
        <v>71.475078593317917</v>
      </c>
      <c r="DX147" s="115">
        <f>ROUND(DV147,1)</f>
        <v>71.5</v>
      </c>
      <c r="DY147" s="69">
        <f>RANK(DW147,DW$13:DW$224)</f>
        <v>23</v>
      </c>
      <c r="DZ147" s="67">
        <v>79.7317826870853</v>
      </c>
      <c r="EA147" s="68">
        <f>(IF(DZ147=-1,0,(IF(DZ147&lt;DZ$4,0,IF(DZ147&gt;DZ$3,1,((-DZ$4+DZ147)/DZ$5))))))*100</f>
        <v>85.825385023773194</v>
      </c>
      <c r="EB147" s="67">
        <v>8.5</v>
      </c>
      <c r="EC147" s="66">
        <f>(IF(EB147=-1,0,(IF(EB147&lt;EB$4,0,IF(EB147&gt;EB$3,1,((-EB$4+EB147)/EB$5))))))*100</f>
        <v>53.125</v>
      </c>
      <c r="ED147" s="68">
        <f>AVERAGE(EA147,EC147)</f>
        <v>69.475192511886604</v>
      </c>
      <c r="EE147" s="78">
        <f>+ED147</f>
        <v>69.475192511886604</v>
      </c>
      <c r="EF147" s="115">
        <f>ROUND(ED147,1)</f>
        <v>69.5</v>
      </c>
      <c r="EG147" s="69">
        <f>RANK(EE147,EE$13:EE$224)</f>
        <v>36</v>
      </c>
      <c r="EH147" s="81"/>
      <c r="EI147" s="81"/>
      <c r="EJ147" s="81"/>
      <c r="EK147" s="83">
        <f>RANK(EN147,EN$13:EN$224)</f>
        <v>1</v>
      </c>
      <c r="EL147" s="134">
        <f>ROUND(EM147,1)</f>
        <v>86.8</v>
      </c>
      <c r="EM147" s="158">
        <f>AVERAGE(Q147,AC147,BA147,BH147,BY147,CR147,DL147,DV147,ED147,AO147)</f>
        <v>86.764647613474224</v>
      </c>
      <c r="EN147" s="139">
        <f>AVERAGE(Q147,AC147,BA147,BH147,BY147,CR147,DL147,DV147,ED147,AO147)</f>
        <v>86.764647613474224</v>
      </c>
      <c r="EO147" s="84"/>
      <c r="EP147" s="85"/>
      <c r="EQ147" s="46"/>
    </row>
    <row r="148" spans="1:149" ht="14.45" customHeight="1" x14ac:dyDescent="0.25">
      <c r="A148" s="64" t="s">
        <v>143</v>
      </c>
      <c r="B148" s="156" t="str">
        <f>INDEX('Economy Names'!$A$2:$H$213,'Economy Names'!L137,'Economy Names'!$K$1)</f>
        <v>Nicaragua</v>
      </c>
      <c r="C148" s="65">
        <v>7</v>
      </c>
      <c r="D148" s="66">
        <f>(IF(C148=-1,0,(IF(C148&gt;C$4,0,IF(C148&lt;C$3,1,((C$4-C148)/C$5))))))*100</f>
        <v>64.705882352941174</v>
      </c>
      <c r="E148" s="65">
        <v>14</v>
      </c>
      <c r="F148" s="66">
        <f>(IF(E148=-1,0,(IF(E148&gt;E$4,0,IF(E148&lt;E$3,1,((E$4-E148)/E$5))))))*100</f>
        <v>86.4321608040201</v>
      </c>
      <c r="G148" s="67">
        <v>65.690292493654994</v>
      </c>
      <c r="H148" s="66">
        <f>(IF(G148=-1,0,(IF(G148&gt;G$4,0,IF(G148&lt;G$3,1,((G$4-G148)/G$5))))))*100</f>
        <v>67.154853753172503</v>
      </c>
      <c r="I148" s="65">
        <v>7</v>
      </c>
      <c r="J148" s="66">
        <f>(IF(I148=-1,0,(IF(I148&gt;I$4,0,IF(I148&lt;I$3,1,((I$4-I148)/I$5))))))*100</f>
        <v>64.705882352941174</v>
      </c>
      <c r="K148" s="65">
        <v>14</v>
      </c>
      <c r="L148" s="66">
        <f>(IF(K148=-1,0,(IF(K148&gt;K$4,0,IF(K148&lt;K$3,1,((K$4-K148)/K$5))))))*100</f>
        <v>86.4321608040201</v>
      </c>
      <c r="M148" s="67">
        <v>65.690292493654994</v>
      </c>
      <c r="N148" s="68">
        <f>(IF(M148=-1,0,(IF(M148&gt;M$4,0,IF(M148&lt;M$3,1,((M$4-M148)/M$5))))))*100</f>
        <v>67.154853753172503</v>
      </c>
      <c r="O148" s="67">
        <v>0</v>
      </c>
      <c r="P148" s="66">
        <f>(IF(O148=-1,0,(IF(O148&gt;O$4,0,IF(O148&lt;O$3,1,((O$4-O148)/O$5))))))*100</f>
        <v>100</v>
      </c>
      <c r="Q148" s="68">
        <f>25%*P148+12.5%*D148+12.5%*F148+12.5%*H148+12.5%*J148+12.5%*L148+12.5%*N148</f>
        <v>79.57322422753343</v>
      </c>
      <c r="R148" s="78">
        <f>+Q148</f>
        <v>79.57322422753343</v>
      </c>
      <c r="S148" s="115">
        <f>+ROUND(Q148,1)</f>
        <v>79.599999999999994</v>
      </c>
      <c r="T148" s="69">
        <f>RANK(R148,R$13:R$224)</f>
        <v>145</v>
      </c>
      <c r="U148" s="70">
        <v>18</v>
      </c>
      <c r="V148" s="66">
        <f>(IF(U148=-1,0,(IF(U148&gt;U$4,0,IF(U148&lt;U$3,1,((U$4-U148)/U$5))))))*100</f>
        <v>48</v>
      </c>
      <c r="W148" s="70">
        <v>225</v>
      </c>
      <c r="X148" s="66">
        <f>(IF(W148=-1,0,(IF(W148&gt;W$4,0,IF(W148&lt;W$3,1,((W$4-W148)/W$5))))))*100</f>
        <v>42.65129682997118</v>
      </c>
      <c r="Y148" s="71">
        <v>5.7366376428508401</v>
      </c>
      <c r="Z148" s="68">
        <f>(IF(Y148=-1,0,(IF(Y148&gt;Y$4,0,IF(Y148&lt;Y$3,1,((Y$4-Y148)/Y$5))))))*100</f>
        <v>71.316811785745799</v>
      </c>
      <c r="AA148" s="71">
        <v>3.5</v>
      </c>
      <c r="AB148" s="66">
        <f>IF(AA148="No Practice", 0, AA148/15*100)</f>
        <v>23.333333333333332</v>
      </c>
      <c r="AC148" s="68">
        <f>AVERAGE(V148,X148,Z148,AB148)</f>
        <v>46.325360487262579</v>
      </c>
      <c r="AD148" s="68">
        <f>+AC148</f>
        <v>46.325360487262579</v>
      </c>
      <c r="AE148" s="115">
        <f>+ROUND(AC148,1)</f>
        <v>46.3</v>
      </c>
      <c r="AF148" s="72">
        <f>RANK(AD148,AD$13:AD$224)</f>
        <v>176</v>
      </c>
      <c r="AG148" s="70">
        <v>6</v>
      </c>
      <c r="AH148" s="66">
        <f>(IF(AG148=-1,0,(IF(AG148&gt;AG$4,0,IF(AG148&lt;AG$3,1,((AG$4-AG148)/AG$5))))))*100</f>
        <v>50</v>
      </c>
      <c r="AI148" s="70">
        <v>55</v>
      </c>
      <c r="AJ148" s="66">
        <f>(IF(AI148=-1,0,(IF(AI148&gt;AI$4,0,IF(AI148&lt;AI$3,1,((AI$4-AI148)/AI$5))))))*100</f>
        <v>83.913043478260875</v>
      </c>
      <c r="AK148" s="71">
        <v>879.68211570143001</v>
      </c>
      <c r="AL148" s="66">
        <f>(IF(AK148=-1,0,(IF(AK148&gt;AK$4,0,IF(AK148&lt;AK$3,1,((AK$4-AK148)/AK$5))))))*100</f>
        <v>89.139726966649008</v>
      </c>
      <c r="AM148" s="70">
        <v>4</v>
      </c>
      <c r="AN148" s="66">
        <f>+IF(AM148="No Practice",0,AM148/8)*100</f>
        <v>50</v>
      </c>
      <c r="AO148" s="74">
        <f>AVERAGE(AH148,AJ148,AL148,AN148)</f>
        <v>68.263192611227467</v>
      </c>
      <c r="AP148" s="68">
        <f>+AO148</f>
        <v>68.263192611227467</v>
      </c>
      <c r="AQ148" s="115">
        <f>+ROUND(AO148,1)</f>
        <v>68.3</v>
      </c>
      <c r="AR148" s="69">
        <f>RANK(AP148,AP$13:AP$224)</f>
        <v>115</v>
      </c>
      <c r="AS148" s="75">
        <v>9</v>
      </c>
      <c r="AT148" s="66">
        <f>(IF(AS148=-1,0,(IF(AS148&gt;AS$4,0,IF(AS148&lt;AS$3,1,((AS$4-AS148)/AS$5))))))*100</f>
        <v>33.333333333333329</v>
      </c>
      <c r="AU148" s="75">
        <v>56</v>
      </c>
      <c r="AV148" s="66">
        <f>(IF(AU148=-1,0,(IF(AU148&gt;AU$4,0,IF(AU148&lt;AU$3,1,((AU$4-AU148)/AU$5))))))*100</f>
        <v>73.68421052631578</v>
      </c>
      <c r="AW148" s="75">
        <v>5.9904292101773597</v>
      </c>
      <c r="AX148" s="68">
        <f>(IF(AW148=-1,0,(IF(AW148&gt;AW$4,0,IF(AW148&lt;AW$3,1,((AW$4-AW148)/AW$5))))))*100</f>
        <v>60.063805265484262</v>
      </c>
      <c r="AY148" s="75">
        <v>5.5</v>
      </c>
      <c r="AZ148" s="66">
        <f>+IF(AY148="No Practice",0,AY148/30)*100</f>
        <v>18.333333333333332</v>
      </c>
      <c r="BA148" s="76">
        <f>AVERAGE(AT148,AV148,AX148,AZ148)</f>
        <v>46.353670614616682</v>
      </c>
      <c r="BB148" s="68">
        <f>+BA148</f>
        <v>46.353670614616682</v>
      </c>
      <c r="BC148" s="115">
        <f>+ROUND(BA148,1)</f>
        <v>46.4</v>
      </c>
      <c r="BD148" s="69">
        <f>RANK(BB148,BB$13:BB$224)</f>
        <v>160</v>
      </c>
      <c r="BE148" s="73">
        <v>8</v>
      </c>
      <c r="BF148" s="73">
        <v>2</v>
      </c>
      <c r="BG148" s="77">
        <f>+SUM(BE148,BF148)</f>
        <v>10</v>
      </c>
      <c r="BH148" s="76">
        <f>(IF(BG148=-1,0,(IF(BG148&lt;BG$4,0,IF(BG148&gt;BG$3,1,((-BG$4+BG148)/BG$5))))))*100</f>
        <v>50</v>
      </c>
      <c r="BI148" s="119">
        <f>+BH148</f>
        <v>50</v>
      </c>
      <c r="BJ148" s="115">
        <f>ROUND(BH148,1)</f>
        <v>50</v>
      </c>
      <c r="BK148" s="69">
        <f>RANK(BI148,BI$13:BI$224)</f>
        <v>104</v>
      </c>
      <c r="BL148" s="73">
        <v>1</v>
      </c>
      <c r="BM148" s="68">
        <f>(IF(BL148=-1,0,(IF(BL148&lt;BL$4,0,IF(BL148&gt;BL$3,1,((-BL$4+BL148)/BL$5))))))*100</f>
        <v>10</v>
      </c>
      <c r="BN148" s="73">
        <v>5</v>
      </c>
      <c r="BO148" s="68">
        <f>(IF(BN148=-1,0,(IF(BN148&lt;BN$4,0,IF(BN148&gt;BN$3,1,((-BN$4+BN148)/BN$5))))))*100</f>
        <v>50</v>
      </c>
      <c r="BP148" s="73">
        <v>6</v>
      </c>
      <c r="BQ148" s="68">
        <f>(IF(BP148=-1,0,(IF(BP148&lt;BP$4,0,IF(BP148&gt;BP$3,1,((-BP$4+BP148)/BP$5))))))*100</f>
        <v>60</v>
      </c>
      <c r="BR148" s="73">
        <v>0</v>
      </c>
      <c r="BS148" s="78">
        <f>(IF(BR148=-1,0,(IF(BR148&lt;BR$4,0,IF(BR148&gt;BR$3,1,((-BR$4+BR148)/BR$5))))))*100</f>
        <v>0</v>
      </c>
      <c r="BT148" s="73">
        <v>0</v>
      </c>
      <c r="BU148" s="68">
        <f>(IF(BT148=-1,0,(IF(BT148&lt;BT$4,0,IF(BT148&gt;BT$3,1,((-BT$4+BT148)/BT$5))))))*100</f>
        <v>0</v>
      </c>
      <c r="BV148" s="73">
        <v>0</v>
      </c>
      <c r="BW148" s="66">
        <f>(IF(BV148=-1,0,(IF(BV148&lt;BV$4,0,IF(BV148&gt;BV$3,1,((-BV$4+BV148)/BV$5))))))*100</f>
        <v>0</v>
      </c>
      <c r="BX148" s="77">
        <f>+SUM(BN148,BL148,BP148,BR148,BT148,BV148)</f>
        <v>12</v>
      </c>
      <c r="BY148" s="80">
        <f>(IF(BX148=-1,0,(IF(BX148&lt;BX$4,0,IF(BX148&gt;BX$3,1,((-BX$4+BX148)/BX$5))))))*100</f>
        <v>24</v>
      </c>
      <c r="BZ148" s="78">
        <f>+BY148</f>
        <v>24</v>
      </c>
      <c r="CA148" s="115">
        <f>+ROUND(BY148,1)</f>
        <v>24</v>
      </c>
      <c r="CB148" s="72">
        <f>RANK(BZ148,BZ$13:BZ$224)</f>
        <v>170</v>
      </c>
      <c r="CC148" s="73">
        <v>43</v>
      </c>
      <c r="CD148" s="68">
        <f>(IF(CC148=-1,0,(IF(CC148&gt;CC$4,0,IF(CC148&lt;CC$3,1,((CC$4-CC148)/CC$5))))))*100</f>
        <v>33.333333333333329</v>
      </c>
      <c r="CE148" s="73">
        <v>201</v>
      </c>
      <c r="CF148" s="66">
        <f>(IF(CE148=-1,0,(IF(CE148&gt;CE$4,0,IF(CE148&lt;CE$3,1,((CE$4-CE148)/CE$5))))))*100</f>
        <v>76.506955177743436</v>
      </c>
      <c r="CG148" s="73">
        <v>60.633936258053701</v>
      </c>
      <c r="CH148" s="66">
        <f>(IF(CG148=-1,0,(IF(CG148&gt;CG$4,0,IF(CG148&lt;CG$3,1,((CG$4-CG148)/CG$5)^$CH$3)))))*100</f>
        <v>48.386654398905485</v>
      </c>
      <c r="CI148" s="73">
        <v>54</v>
      </c>
      <c r="CJ148" s="78">
        <f>IF(CI148="NO VAT","No VAT",(IF(CI148="NO REFUND",0,(IF(CI148&gt;CI$5,0,IF(CI148&lt;CI$3,1,((CI$5-CI148)/CI$5))))))*100)</f>
        <v>0</v>
      </c>
      <c r="CK148" s="73">
        <v>42.595238095238102</v>
      </c>
      <c r="CL148" s="68">
        <f>IF(CK148="NO VAT","No VAT",(IF(CK148="NO REFUND",0,(IF(CK148&gt;CK$4,0,IF(CK148&lt;CK$3,1,((CK$4-CK148)/CK$5))))))*100)</f>
        <v>23.947416804559648</v>
      </c>
      <c r="CM148" s="73">
        <v>9</v>
      </c>
      <c r="CN148" s="68">
        <f>IF(CM148="NO CIT","No CIT",IF(CM148&gt;CM$4,0,IF(CM148&lt;CM$3,1,((CM$4-CM148)/CM$5)))*100)</f>
        <v>86.238532110091754</v>
      </c>
      <c r="CO148" s="73">
        <v>0</v>
      </c>
      <c r="CP148" s="66">
        <f>IF(CO148="NO CIT","No CIT",IF(CO148&gt;CO$4,0,IF(CO148&lt;CO$3,1,((CO$5-CO148)/CO$5)))*100)</f>
        <v>100</v>
      </c>
      <c r="CQ148" s="157">
        <f>IF(OR(ISNUMBER(CJ148),ISNUMBER(CL148),ISNUMBER(CN148),ISNUMBER(CP148)),AVERAGE(CJ148,CL148,CN148,CP148),"")</f>
        <v>52.546487228662855</v>
      </c>
      <c r="CR148" s="128">
        <f>AVERAGE(CD148,CF148,CH148,CQ148)</f>
        <v>52.693357534661274</v>
      </c>
      <c r="CS148" s="78">
        <f>+CR148</f>
        <v>52.693357534661274</v>
      </c>
      <c r="CT148" s="115">
        <f>ROUND(CR148,1)</f>
        <v>52.7</v>
      </c>
      <c r="CU148" s="69">
        <f>RANK(CS148,CS$13:CS$224)</f>
        <v>162</v>
      </c>
      <c r="CV148" s="73">
        <v>72</v>
      </c>
      <c r="CW148" s="68">
        <f>(IF(CV148=-1,0,(IF(CV148&gt;CV$4,0,IF(CV148&lt;CV$3,1,((CV$4-CV148)/CV$5))))))*100</f>
        <v>55.345911949685537</v>
      </c>
      <c r="CX148" s="73">
        <v>48</v>
      </c>
      <c r="CY148" s="68">
        <f>(IF(CX148=-1,0,(IF(CX148&gt;CX$4,0,IF(CX148&lt;CX$3,1,((CX$4-CX148)/CX$5))))))*100</f>
        <v>72.189349112426044</v>
      </c>
      <c r="CZ148" s="73">
        <v>240</v>
      </c>
      <c r="DA148" s="68">
        <f>(IF(CZ148=-1,0,(IF(CZ148&gt;CZ$4,0,IF(CZ148&lt;CZ$3,1,((CZ$4-CZ148)/CZ$5))))))*100</f>
        <v>77.358490566037744</v>
      </c>
      <c r="DB148" s="73">
        <v>46.666666666666998</v>
      </c>
      <c r="DC148" s="68">
        <f>(IF(DB148=-1,0,(IF(DB148&gt;DB$4,0,IF(DB148&lt;DB$3,1,((DB$4-DB148)/DB$5))))))*100</f>
        <v>88.333333333333258</v>
      </c>
      <c r="DD148" s="73">
        <v>72</v>
      </c>
      <c r="DE148" s="68">
        <f>(IF(DD148=-1,0,(IF(DD148&gt;DD$4,0,IF(DD148&lt;DD$3,1,((DD$4-DD148)/DD$5))))))*100</f>
        <v>74.551971326164875</v>
      </c>
      <c r="DF148" s="73">
        <v>16</v>
      </c>
      <c r="DG148" s="68">
        <f>(IF(DF148=-1,0,(IF(DF148&gt;DF$4,0,IF(DF148&lt;DF$3,1,((DF$4-DF148)/DF$5))))))*100</f>
        <v>93.723849372384933</v>
      </c>
      <c r="DH148" s="73">
        <v>399.777777777778</v>
      </c>
      <c r="DI148" s="68">
        <f>(IF(DH148=-1,0,(IF(DH148&gt;DH$4,0,IF(DH148&lt;DH$3,1,((DH$4-DH148)/DH$5))))))*100</f>
        <v>66.685185185185162</v>
      </c>
      <c r="DJ148" s="73">
        <v>86.1111111111111</v>
      </c>
      <c r="DK148" s="66">
        <f>(IF(DJ148=-1,0,(IF(DJ148&gt;DJ$4,0,IF(DJ148&lt;DJ$3,1,((DJ$4-DJ148)/DJ$5))))))*100</f>
        <v>87.698412698412696</v>
      </c>
      <c r="DL148" s="78">
        <f>AVERAGE(CW148,CY148,DA148,DC148,DE148,DG148,DI148,DK148)</f>
        <v>76.985812942953785</v>
      </c>
      <c r="DM148" s="78">
        <f>+DL148</f>
        <v>76.985812942953785</v>
      </c>
      <c r="DN148" s="115">
        <f>ROUND(DL148,1)</f>
        <v>77</v>
      </c>
      <c r="DO148" s="69">
        <f>RANK(DM148,DM$13:DM$224)</f>
        <v>84</v>
      </c>
      <c r="DP148" s="67">
        <v>490</v>
      </c>
      <c r="DQ148" s="66">
        <f>(IF(DP148=-1,0,(IF(DP148&gt;DP$4,0,IF(DP148&lt;DP$3,1,((DP$4-DP148)/DP$5))))))*100</f>
        <v>69.672131147540981</v>
      </c>
      <c r="DR148" s="67">
        <v>26.8</v>
      </c>
      <c r="DS148" s="66">
        <f>(IF(DR148=-1,0,(IF(DR148&gt;DR$4,0,IF(DR148&lt;DR$3,1,((DR$4-DR148)/DR$5))))))*100</f>
        <v>69.96625421822273</v>
      </c>
      <c r="DT148" s="67">
        <v>6.5</v>
      </c>
      <c r="DU148" s="66">
        <f>DT148/18*100</f>
        <v>36.111111111111107</v>
      </c>
      <c r="DV148" s="78">
        <f>AVERAGE(DU148,DQ148,DS148)</f>
        <v>58.583165492291606</v>
      </c>
      <c r="DW148" s="78">
        <f>+DV148</f>
        <v>58.583165492291606</v>
      </c>
      <c r="DX148" s="115">
        <f>ROUND(DV148,1)</f>
        <v>58.6</v>
      </c>
      <c r="DY148" s="69">
        <f>RANK(DW148,DW$13:DW$224)</f>
        <v>87</v>
      </c>
      <c r="DZ148" s="67">
        <v>35.700498928986299</v>
      </c>
      <c r="EA148" s="68">
        <f>(IF(DZ148=-1,0,(IF(DZ148&lt;DZ$4,0,IF(DZ148&gt;DZ$3,1,((-DZ$4+DZ148)/DZ$5))))))*100</f>
        <v>38.428954713655862</v>
      </c>
      <c r="EB148" s="67">
        <v>7</v>
      </c>
      <c r="EC148" s="66">
        <f>(IF(EB148=-1,0,(IF(EB148&lt;EB$4,0,IF(EB148&gt;EB$3,1,((-EB$4+EB148)/EB$5))))))*100</f>
        <v>43.75</v>
      </c>
      <c r="ED148" s="68">
        <f>AVERAGE(EA148,EC148)</f>
        <v>41.089477356827928</v>
      </c>
      <c r="EE148" s="78">
        <f>+ED148</f>
        <v>41.089477356827928</v>
      </c>
      <c r="EF148" s="115">
        <f>ROUND(ED148,1)</f>
        <v>41.1</v>
      </c>
      <c r="EG148" s="69">
        <f>RANK(EE148,EE$13:EE$224)</f>
        <v>107</v>
      </c>
      <c r="EH148" s="81"/>
      <c r="EI148" s="81"/>
      <c r="EJ148" s="81"/>
      <c r="EK148" s="83">
        <f>RANK(EN148,EN$13:EN$224)</f>
        <v>142</v>
      </c>
      <c r="EL148" s="134">
        <f>ROUND(EM148,1)</f>
        <v>54.4</v>
      </c>
      <c r="EM148" s="158">
        <f>AVERAGE(Q148,AC148,BA148,BH148,BY148,CR148,DL148,DV148,ED148,AO148)</f>
        <v>54.386726126737472</v>
      </c>
      <c r="EN148" s="139">
        <f>AVERAGE(Q148,AC148,BA148,BH148,BY148,CR148,DL148,DV148,ED148,AO148)</f>
        <v>54.386726126737472</v>
      </c>
      <c r="EO148" s="84"/>
      <c r="EP148" s="85"/>
      <c r="EQ148" s="46"/>
    </row>
    <row r="149" spans="1:149" ht="14.45" customHeight="1" x14ac:dyDescent="0.25">
      <c r="A149" s="64" t="s">
        <v>144</v>
      </c>
      <c r="B149" s="156" t="str">
        <f>INDEX('Economy Names'!$A$2:$H$213,'Economy Names'!L138,'Economy Names'!$K$1)</f>
        <v>Niger</v>
      </c>
      <c r="C149" s="65">
        <v>4</v>
      </c>
      <c r="D149" s="66">
        <f>(IF(C149=-1,0,(IF(C149&gt;C$4,0,IF(C149&lt;C$3,1,((C$4-C149)/C$5))))))*100</f>
        <v>82.35294117647058</v>
      </c>
      <c r="E149" s="65">
        <v>10</v>
      </c>
      <c r="F149" s="66">
        <f>(IF(E149=-1,0,(IF(E149&gt;E$4,0,IF(E149&lt;E$3,1,((E$4-E149)/E$5))))))*100</f>
        <v>90.452261306532662</v>
      </c>
      <c r="G149" s="67">
        <v>7.8844804374218898</v>
      </c>
      <c r="H149" s="66">
        <f>(IF(G149=-1,0,(IF(G149&gt;G$4,0,IF(G149&lt;G$3,1,((G$4-G149)/G$5))))))*100</f>
        <v>96.05775978128905</v>
      </c>
      <c r="I149" s="65">
        <v>4</v>
      </c>
      <c r="J149" s="66">
        <f>(IF(I149=-1,0,(IF(I149&gt;I$4,0,IF(I149&lt;I$3,1,((I$4-I149)/I$5))))))*100</f>
        <v>82.35294117647058</v>
      </c>
      <c r="K149" s="65">
        <v>10</v>
      </c>
      <c r="L149" s="66">
        <f>(IF(K149=-1,0,(IF(K149&gt;K$4,0,IF(K149&lt;K$3,1,((K$4-K149)/K$5))))))*100</f>
        <v>90.452261306532662</v>
      </c>
      <c r="M149" s="67">
        <v>7.8844804374218898</v>
      </c>
      <c r="N149" s="68">
        <f>(IF(M149=-1,0,(IF(M149&gt;M$4,0,IF(M149&lt;M$3,1,((M$4-M149)/M$5))))))*100</f>
        <v>96.05775978128905</v>
      </c>
      <c r="O149" s="67">
        <v>11.263543482031301</v>
      </c>
      <c r="P149" s="66">
        <f>(IF(O149=-1,0,(IF(O149&gt;O$4,0,IF(O149&lt;O$3,1,((O$4-O149)/O$5))))))*100</f>
        <v>97.184114129492173</v>
      </c>
      <c r="Q149" s="68">
        <f>25%*P149+12.5%*D149+12.5%*F149+12.5%*H149+12.5%*J149+12.5%*L149+12.5%*N149</f>
        <v>91.511769098446123</v>
      </c>
      <c r="R149" s="78">
        <f>+Q149</f>
        <v>91.511769098446123</v>
      </c>
      <c r="S149" s="115">
        <f>+ROUND(Q149,1)</f>
        <v>91.5</v>
      </c>
      <c r="T149" s="69">
        <f>RANK(R149,R$13:R$224)</f>
        <v>56</v>
      </c>
      <c r="U149" s="70">
        <v>19</v>
      </c>
      <c r="V149" s="66">
        <f>(IF(U149=-1,0,(IF(U149&gt;U$4,0,IF(U149&lt;U$3,1,((U$4-U149)/U$5))))))*100</f>
        <v>44</v>
      </c>
      <c r="W149" s="70">
        <v>98</v>
      </c>
      <c r="X149" s="66">
        <f>(IF(W149=-1,0,(IF(W149&gt;W$4,0,IF(W149&lt;W$3,1,((W$4-W149)/W$5))))))*100</f>
        <v>79.250720461095099</v>
      </c>
      <c r="Y149" s="71">
        <v>32.4036538724</v>
      </c>
      <c r="Z149" s="68">
        <f>(IF(Y149=-1,0,(IF(Y149&gt;Y$4,0,IF(Y149&lt;Y$3,1,((Y$4-Y149)/Y$5))))))*100</f>
        <v>0</v>
      </c>
      <c r="AA149" s="70">
        <v>8</v>
      </c>
      <c r="AB149" s="66">
        <f>IF(AA149="No Practice", 0, AA149/15*100)</f>
        <v>53.333333333333336</v>
      </c>
      <c r="AC149" s="68">
        <f>AVERAGE(V149,X149,Z149,AB149)</f>
        <v>44.146013448607107</v>
      </c>
      <c r="AD149" s="68">
        <f>+AC149</f>
        <v>44.146013448607107</v>
      </c>
      <c r="AE149" s="115">
        <f>+ROUND(AC149,1)</f>
        <v>44.1</v>
      </c>
      <c r="AF149" s="72">
        <f>RANK(AD149,AD$13:AD$224)</f>
        <v>180</v>
      </c>
      <c r="AG149" s="70">
        <v>4</v>
      </c>
      <c r="AH149" s="66">
        <f>(IF(AG149=-1,0,(IF(AG149&gt;AG$4,0,IF(AG149&lt;AG$3,1,((AG$4-AG149)/AG$5))))))*100</f>
        <v>83.333333333333343</v>
      </c>
      <c r="AI149" s="70">
        <v>52</v>
      </c>
      <c r="AJ149" s="66">
        <f>(IF(AI149=-1,0,(IF(AI149&gt;AI$4,0,IF(AI149&lt;AI$3,1,((AI$4-AI149)/AI$5))))))*100</f>
        <v>85.217391304347828</v>
      </c>
      <c r="AK149" s="71">
        <v>4664.2373375258303</v>
      </c>
      <c r="AL149" s="66">
        <f>(IF(AK149=-1,0,(IF(AK149&gt;AK$4,0,IF(AK149&lt;AK$3,1,((AK$4-AK149)/AK$5))))))*100</f>
        <v>42.416822993508269</v>
      </c>
      <c r="AM149" s="70">
        <v>0</v>
      </c>
      <c r="AN149" s="66">
        <f>+IF(AM149="No Practice",0,AM149/8)*100</f>
        <v>0</v>
      </c>
      <c r="AO149" s="74">
        <f>AVERAGE(AH149,AJ149,AL149,AN149)</f>
        <v>52.741886907797365</v>
      </c>
      <c r="AP149" s="68">
        <f>+AO149</f>
        <v>52.741886907797365</v>
      </c>
      <c r="AQ149" s="115">
        <f>+ROUND(AO149,1)</f>
        <v>52.7</v>
      </c>
      <c r="AR149" s="69">
        <f>RANK(AP149,AP$13:AP$224)</f>
        <v>159</v>
      </c>
      <c r="AS149" s="75">
        <v>4</v>
      </c>
      <c r="AT149" s="66">
        <f>(IF(AS149=-1,0,(IF(AS149&gt;AS$4,0,IF(AS149&lt;AS$3,1,((AS$4-AS149)/AS$5))))))*100</f>
        <v>75</v>
      </c>
      <c r="AU149" s="75">
        <v>13</v>
      </c>
      <c r="AV149" s="66">
        <f>(IF(AU149=-1,0,(IF(AU149&gt;AU$4,0,IF(AU149&lt;AU$3,1,((AU$4-AU149)/AU$5))))))*100</f>
        <v>94.258373205741634</v>
      </c>
      <c r="AW149" s="75">
        <v>7.3867264157272601</v>
      </c>
      <c r="AX149" s="68">
        <f>(IF(AW149=-1,0,(IF(AW149&gt;AW$4,0,IF(AW149&lt;AW$3,1,((AW$4-AW149)/AW$5))))))*100</f>
        <v>50.75515722848494</v>
      </c>
      <c r="AY149" s="75">
        <v>4</v>
      </c>
      <c r="AZ149" s="66">
        <f>+IF(AY149="No Practice",0,AY149/30)*100</f>
        <v>13.333333333333334</v>
      </c>
      <c r="BA149" s="76">
        <f>AVERAGE(AT149,AV149,AX149,AZ149)</f>
        <v>58.336715941889977</v>
      </c>
      <c r="BB149" s="68">
        <f>+BA149</f>
        <v>58.336715941889977</v>
      </c>
      <c r="BC149" s="115">
        <f>+ROUND(BA149,1)</f>
        <v>58.3</v>
      </c>
      <c r="BD149" s="69">
        <f>RANK(BB149,BB$13:BB$224)</f>
        <v>115</v>
      </c>
      <c r="BE149" s="73">
        <v>8</v>
      </c>
      <c r="BF149" s="73">
        <v>6</v>
      </c>
      <c r="BG149" s="77">
        <f>+SUM(BE149,BF149)</f>
        <v>14</v>
      </c>
      <c r="BH149" s="76">
        <f>(IF(BG149=-1,0,(IF(BG149&lt;BG$4,0,IF(BG149&gt;BG$3,1,((-BG$4+BG149)/BG$5))))))*100</f>
        <v>70</v>
      </c>
      <c r="BI149" s="119">
        <f>+BH149</f>
        <v>70</v>
      </c>
      <c r="BJ149" s="115">
        <f>ROUND(BH149,1)</f>
        <v>70</v>
      </c>
      <c r="BK149" s="69">
        <f>RANK(BI149,BI$13:BI$224)</f>
        <v>48</v>
      </c>
      <c r="BL149" s="73">
        <v>7</v>
      </c>
      <c r="BM149" s="68">
        <f>(IF(BL149=-1,0,(IF(BL149&lt;BL$4,0,IF(BL149&gt;BL$3,1,((-BL$4+BL149)/BL$5))))))*100</f>
        <v>70</v>
      </c>
      <c r="BN149" s="73">
        <v>1</v>
      </c>
      <c r="BO149" s="68">
        <f>(IF(BN149=-1,0,(IF(BN149&lt;BN$4,0,IF(BN149&gt;BN$3,1,((-BN$4+BN149)/BN$5))))))*100</f>
        <v>10</v>
      </c>
      <c r="BP149" s="73">
        <v>5</v>
      </c>
      <c r="BQ149" s="68">
        <f>(IF(BP149=-1,0,(IF(BP149&lt;BP$4,0,IF(BP149&gt;BP$3,1,((-BP$4+BP149)/BP$5))))))*100</f>
        <v>50</v>
      </c>
      <c r="BR149" s="73">
        <v>4</v>
      </c>
      <c r="BS149" s="78">
        <f>(IF(BR149=-1,0,(IF(BR149&lt;BR$4,0,IF(BR149&gt;BR$3,1,((-BR$4+BR149)/BR$5))))))*100</f>
        <v>66.666666666666657</v>
      </c>
      <c r="BT149" s="73">
        <v>2</v>
      </c>
      <c r="BU149" s="68">
        <f>(IF(BT149=-1,0,(IF(BT149&lt;BT$4,0,IF(BT149&gt;BT$3,1,((-BT$4+BT149)/BT$5))))))*100</f>
        <v>28.571428571428569</v>
      </c>
      <c r="BV149" s="73">
        <v>2</v>
      </c>
      <c r="BW149" s="66">
        <f>(IF(BV149=-1,0,(IF(BV149&lt;BV$4,0,IF(BV149&gt;BV$3,1,((-BV$4+BV149)/BV$5))))))*100</f>
        <v>28.571428571428569</v>
      </c>
      <c r="BX149" s="77">
        <f>+SUM(BN149,BL149,BP149,BR149,BT149,BV149)</f>
        <v>21</v>
      </c>
      <c r="BY149" s="80">
        <f>(IF(BX149=-1,0,(IF(BX149&lt;BX$4,0,IF(BX149&gt;BX$3,1,((-BX$4+BX149)/BX$5))))))*100</f>
        <v>42</v>
      </c>
      <c r="BZ149" s="78">
        <f>+BY149</f>
        <v>42</v>
      </c>
      <c r="CA149" s="115">
        <f>+ROUND(BY149,1)</f>
        <v>42</v>
      </c>
      <c r="CB149" s="72">
        <f>RANK(BZ149,BZ$13:BZ$224)</f>
        <v>120</v>
      </c>
      <c r="CC149" s="73">
        <v>41</v>
      </c>
      <c r="CD149" s="68">
        <f>(IF(CC149=-1,0,(IF(CC149&gt;CC$4,0,IF(CC149&lt;CC$3,1,((CC$4-CC149)/CC$5))))))*100</f>
        <v>36.666666666666664</v>
      </c>
      <c r="CE149" s="73">
        <v>270</v>
      </c>
      <c r="CF149" s="66">
        <f>(IF(CE149=-1,0,(IF(CE149&gt;CE$4,0,IF(CE149&lt;CE$3,1,((CE$4-CE149)/CE$5))))))*100</f>
        <v>65.842349304482227</v>
      </c>
      <c r="CG149" s="73">
        <v>47.246178607974599</v>
      </c>
      <c r="CH149" s="66">
        <f>(IF(CG149=-1,0,(IF(CG149&gt;CG$4,0,IF(CG149&lt;CG$3,1,((CG$4-CG149)/CG$5)^$CH$3)))))*100</f>
        <v>69.518300975273789</v>
      </c>
      <c r="CI149" s="73" t="s">
        <v>1975</v>
      </c>
      <c r="CJ149" s="78">
        <f>IF(CI149="NO VAT","No VAT",(IF(CI149="NO REFUND",0,(IF(CI149&gt;CI$5,0,IF(CI149&lt;CI$3,1,((CI$5-CI149)/CI$5))))))*100)</f>
        <v>0</v>
      </c>
      <c r="CK149" s="73" t="s">
        <v>1975</v>
      </c>
      <c r="CL149" s="68">
        <f>IF(CK149="NO VAT","No VAT",(IF(CK149="NO REFUND",0,(IF(CK149&gt;CK$4,0,IF(CK149&lt;CK$3,1,((CK$4-CK149)/CK$5))))))*100)</f>
        <v>0</v>
      </c>
      <c r="CM149" s="73">
        <v>41.5</v>
      </c>
      <c r="CN149" s="68">
        <f>IF(CM149="NO CIT","No CIT",IF(CM149&gt;CM$4,0,IF(CM149&lt;CM$3,1,((CM$4-CM149)/CM$5)))*100)</f>
        <v>26.605504587155966</v>
      </c>
      <c r="CO149" s="73">
        <v>7.71428571428571</v>
      </c>
      <c r="CP149" s="66">
        <f>IF(CO149="NO CIT","No CIT",IF(CO149&gt;CO$4,0,IF(CO149&lt;CO$3,1,((CO$5-CO149)/CO$5)))*100)</f>
        <v>75.892857142857167</v>
      </c>
      <c r="CQ149" s="157">
        <f>IF(OR(ISNUMBER(CJ149),ISNUMBER(CL149),ISNUMBER(CN149),ISNUMBER(CP149)),AVERAGE(CJ149,CL149,CN149,CP149),"")</f>
        <v>25.624590432503282</v>
      </c>
      <c r="CR149" s="128">
        <f>AVERAGE(CD149,CF149,CH149,CQ149)</f>
        <v>49.412976844731489</v>
      </c>
      <c r="CS149" s="78">
        <f>+CR149</f>
        <v>49.412976844731489</v>
      </c>
      <c r="CT149" s="115">
        <f>ROUND(CR149,1)</f>
        <v>49.4</v>
      </c>
      <c r="CU149" s="69">
        <f>RANK(CS149,CS$13:CS$224)</f>
        <v>169</v>
      </c>
      <c r="CV149" s="73">
        <v>48</v>
      </c>
      <c r="CW149" s="68">
        <f>(IF(CV149=-1,0,(IF(CV149&gt;CV$4,0,IF(CV149&lt;CV$3,1,((CV$4-CV149)/CV$5))))))*100</f>
        <v>70.440251572327043</v>
      </c>
      <c r="CX149" s="73">
        <v>50.6666666666667</v>
      </c>
      <c r="CY149" s="68">
        <f>(IF(CX149=-1,0,(IF(CX149&gt;CX$4,0,IF(CX149&lt;CX$3,1,((CX$4-CX149)/CX$5))))))*100</f>
        <v>70.611439842209052</v>
      </c>
      <c r="CZ149" s="73">
        <v>390.777777777778</v>
      </c>
      <c r="DA149" s="68">
        <f>(IF(CZ149=-1,0,(IF(CZ149&gt;CZ$4,0,IF(CZ149&lt;CZ$3,1,((CZ$4-CZ149)/CZ$5))))))*100</f>
        <v>63.134171907756787</v>
      </c>
      <c r="DB149" s="73">
        <v>39.111111111110603</v>
      </c>
      <c r="DC149" s="68">
        <f>(IF(DB149=-1,0,(IF(DB149&gt;DB$4,0,IF(DB149&lt;DB$3,1,((DB$4-DB149)/DB$5))))))*100</f>
        <v>90.222222222222342</v>
      </c>
      <c r="DD149" s="73">
        <v>78</v>
      </c>
      <c r="DE149" s="68">
        <f>(IF(DD149=-1,0,(IF(DD149&gt;DD$4,0,IF(DD149&lt;DD$3,1,((DD$4-DD149)/DD$5))))))*100</f>
        <v>72.401433691756267</v>
      </c>
      <c r="DF149" s="73">
        <v>156</v>
      </c>
      <c r="DG149" s="68">
        <f>(IF(DF149=-1,0,(IF(DF149&gt;DF$4,0,IF(DF149&lt;DF$3,1,((DF$4-DF149)/DF$5))))))*100</f>
        <v>35.146443514644346</v>
      </c>
      <c r="DH149" s="73">
        <v>461.5</v>
      </c>
      <c r="DI149" s="68">
        <f>(IF(DH149=-1,0,(IF(DH149&gt;DH$4,0,IF(DH149&lt;DH$3,1,((DH$4-DH149)/DH$5))))))*100</f>
        <v>61.541666666666664</v>
      </c>
      <c r="DJ149" s="73">
        <v>282</v>
      </c>
      <c r="DK149" s="66">
        <f>(IF(DJ149=-1,0,(IF(DJ149&gt;DJ$4,0,IF(DJ149&lt;DJ$3,1,((DJ$4-DJ149)/DJ$5))))))*100</f>
        <v>59.714285714285722</v>
      </c>
      <c r="DL149" s="78">
        <f>AVERAGE(CW149,CY149,DA149,DC149,DE149,DG149,DI149,DK149)</f>
        <v>65.401489391483523</v>
      </c>
      <c r="DM149" s="78">
        <f>+DL149</f>
        <v>65.401489391483523</v>
      </c>
      <c r="DN149" s="115">
        <f>ROUND(DL149,1)</f>
        <v>65.400000000000006</v>
      </c>
      <c r="DO149" s="69">
        <f>RANK(DM149,DM$13:DM$224)</f>
        <v>126</v>
      </c>
      <c r="DP149" s="67">
        <v>380</v>
      </c>
      <c r="DQ149" s="66">
        <f>(IF(DP149=-1,0,(IF(DP149&gt;DP$4,0,IF(DP149&lt;DP$3,1,((DP$4-DP149)/DP$5))))))*100</f>
        <v>78.688524590163937</v>
      </c>
      <c r="DR149" s="67">
        <v>52.6</v>
      </c>
      <c r="DS149" s="66">
        <f>(IF(DR149=-1,0,(IF(DR149&gt;DR$4,0,IF(DR149&lt;DR$3,1,((DR$4-DR149)/DR$5))))))*100</f>
        <v>40.944881889763771</v>
      </c>
      <c r="DT149" s="67">
        <v>8</v>
      </c>
      <c r="DU149" s="66">
        <f>DT149/18*100</f>
        <v>44.444444444444443</v>
      </c>
      <c r="DV149" s="78">
        <f>AVERAGE(DU149,DQ149,DS149)</f>
        <v>54.692616974790717</v>
      </c>
      <c r="DW149" s="78">
        <f>+DV149</f>
        <v>54.692616974790717</v>
      </c>
      <c r="DX149" s="115">
        <f>ROUND(DV149,1)</f>
        <v>54.7</v>
      </c>
      <c r="DY149" s="69">
        <f>RANK(DW149,DW$13:DW$224)</f>
        <v>114</v>
      </c>
      <c r="DZ149" s="67">
        <v>20.8555625210806</v>
      </c>
      <c r="EA149" s="68">
        <f>(IF(DZ149=-1,0,(IF(DZ149&lt;DZ$4,0,IF(DZ149&gt;DZ$3,1,((-DZ$4+DZ149)/DZ$5))))))*100</f>
        <v>22.449475264887621</v>
      </c>
      <c r="EB149" s="67">
        <v>9</v>
      </c>
      <c r="EC149" s="66">
        <f>(IF(EB149=-1,0,(IF(EB149&lt;EB$4,0,IF(EB149&gt;EB$3,1,((-EB$4+EB149)/EB$5))))))*100</f>
        <v>56.25</v>
      </c>
      <c r="ED149" s="68">
        <f>AVERAGE(EA149,EC149)</f>
        <v>39.349737632443812</v>
      </c>
      <c r="EE149" s="78">
        <f>+ED149</f>
        <v>39.349737632443812</v>
      </c>
      <c r="EF149" s="115">
        <f>ROUND(ED149,1)</f>
        <v>39.299999999999997</v>
      </c>
      <c r="EG149" s="69">
        <f>RANK(EE149,EE$13:EE$224)</f>
        <v>114</v>
      </c>
      <c r="EH149" s="81"/>
      <c r="EI149" s="81"/>
      <c r="EJ149" s="81"/>
      <c r="EK149" s="83">
        <f>RANK(EN149,EN$13:EN$224)</f>
        <v>132</v>
      </c>
      <c r="EL149" s="134">
        <f>ROUND(EM149,1)</f>
        <v>56.8</v>
      </c>
      <c r="EM149" s="158">
        <f>AVERAGE(Q149,AC149,BA149,BH149,BY149,CR149,DL149,DV149,ED149,AO149)</f>
        <v>56.759320624019004</v>
      </c>
      <c r="EN149" s="139">
        <f>AVERAGE(Q149,AC149,BA149,BH149,BY149,CR149,DL149,DV149,ED149,AO149)</f>
        <v>56.759320624019004</v>
      </c>
      <c r="EO149" s="84"/>
      <c r="EP149" s="85"/>
      <c r="EQ149" s="46"/>
    </row>
    <row r="150" spans="1:149" ht="14.45" customHeight="1" x14ac:dyDescent="0.25">
      <c r="A150" s="64" t="s">
        <v>145</v>
      </c>
      <c r="B150" s="156" t="str">
        <f>INDEX('Economy Names'!$A$2:$H$213,'Economy Names'!L139,'Economy Names'!$K$1)</f>
        <v>Nigeria</v>
      </c>
      <c r="C150" s="88">
        <f>VLOOKUP($C$242,$A$12:$EH$225,C$226,0)*$D$242+VLOOKUP($C$243,$A$12:$EH$225,C$226,0)*$D$243</f>
        <v>7.0000000000000009</v>
      </c>
      <c r="D150" s="87">
        <f>VLOOKUP($C$242,$A$12:$EG$225,D$226,0)*$D$242+VLOOKUP($C$243,$A$12:$EG$225,D$226,0)*$D$243</f>
        <v>64.705882352941174</v>
      </c>
      <c r="E150" s="88">
        <f>VLOOKUP($C$242,$A$12:$EH$225,E$226,0)*$D$242+VLOOKUP($C$243,$A$12:$EH$225,E$226,0)*$D$243</f>
        <v>7.23</v>
      </c>
      <c r="F150" s="87">
        <f>VLOOKUP($C$242,$A$12:$EG$225,F$226,0)*$D$242+VLOOKUP($C$243,$A$12:$EG$225,F$226,0)*$D$243</f>
        <v>93.236180904522627</v>
      </c>
      <c r="G150" s="90">
        <f>VLOOKUP($C$242,$A$12:$EH$225,G$226,0)*$D$242+VLOOKUP($C$243,$A$12:$EH$225,G$226,0)*$D$243</f>
        <v>26.134732574045643</v>
      </c>
      <c r="H150" s="87">
        <f>VLOOKUP($C$242,$A$12:$EG$225,H$226,0)*$D$242+VLOOKUP($C$243,$A$12:$EG$225,H$226,0)*$D$243</f>
        <v>86.932633712977179</v>
      </c>
      <c r="I150" s="88">
        <f>VLOOKUP($C$242,$A$12:$EH$225,I$226,0)*$D$242+VLOOKUP($C$243,$A$12:$EH$225,I$226,0)*$D$243</f>
        <v>7.0000000000000009</v>
      </c>
      <c r="J150" s="87">
        <f>VLOOKUP($C$242,$A$12:$EG$225,J$226,0)*$D$242+VLOOKUP($C$243,$A$12:$EG$225,J$226,0)*$D$243</f>
        <v>64.705882352941174</v>
      </c>
      <c r="K150" s="88">
        <f>VLOOKUP($C$242,$A$12:$EH$225,K$226,0)*$D$242+VLOOKUP($C$243,$A$12:$EH$225,K$226,0)*$D$243</f>
        <v>7.23</v>
      </c>
      <c r="L150" s="87">
        <f>VLOOKUP($C$242,$A$12:$EG$225,L$226,0)*$D$242+VLOOKUP($C$243,$A$12:$EG$225,L$226,0)*$D$243</f>
        <v>93.236180904522627</v>
      </c>
      <c r="M150" s="90">
        <f>VLOOKUP($C$242,$A$12:$EH$225,M$226,0)*$D$242+VLOOKUP($C$243,$A$12:$EH$225,M$226,0)*$D$243</f>
        <v>26.134732574045643</v>
      </c>
      <c r="N150" s="89">
        <f>VLOOKUP($C$242,$A$12:$EG$225,N$226,0)*$D$242+VLOOKUP($C$243,$A$12:$EG$225,N$226,0)*$D$243</f>
        <v>86.932633712977179</v>
      </c>
      <c r="O150" s="90">
        <f>VLOOKUP($C$242,$A$12:$EH$225,O$226,0)*$D$242+VLOOKUP($C$243,$A$12:$EH$225,O$226,0)*$D$243</f>
        <v>0</v>
      </c>
      <c r="P150" s="87">
        <f>VLOOKUP($C$242,$A$12:$EG$225,P$226,0)*$D$242+VLOOKUP($C$243,$A$12:$EG$225,P$226,0)*$D$243</f>
        <v>100</v>
      </c>
      <c r="Q150" s="68">
        <f>25%*P150+12.5%*D150+12.5%*F150+12.5%*H150+12.5%*J150+12.5%*L150+12.5%*N150</f>
        <v>86.218674242610234</v>
      </c>
      <c r="R150" s="78">
        <f>+Q150</f>
        <v>86.218674242610234</v>
      </c>
      <c r="S150" s="115">
        <f>+ROUND(Q150,1)</f>
        <v>86.2</v>
      </c>
      <c r="T150" s="69">
        <f>RANK(R150,R$13:R$224)</f>
        <v>105</v>
      </c>
      <c r="U150" s="88">
        <f>VLOOKUP($C$242,$A$12:$EH$225,U$226,0)*$D$242+VLOOKUP($C$243,$A$12:$EH$225,U$226,0)*$D$243</f>
        <v>15.31</v>
      </c>
      <c r="V150" s="87">
        <f>VLOOKUP($C$242,$A$12:$EG$225,V$226,0)*$D$242+VLOOKUP($C$243,$A$12:$EG$225,V$226,0)*$D$243</f>
        <v>58.760000000000005</v>
      </c>
      <c r="W150" s="90">
        <f>VLOOKUP($C$242,$A$12:$EH$225,W$226,0)*$D$242+VLOOKUP($C$243,$A$12:$EH$225,W$226,0)*$D$243</f>
        <v>104.78999999999999</v>
      </c>
      <c r="X150" s="87">
        <f>VLOOKUP($C$242,$A$12:$EG$225,X$226,0)*$D$242+VLOOKUP($C$243,$A$12:$EG$225,X$226,0)*$D$243</f>
        <v>77.293948126801155</v>
      </c>
      <c r="Y150" s="90">
        <f>VLOOKUP($C$242,$A$12:$EH$225,Y$226,0)*$D$242+VLOOKUP($C$243,$A$12:$EH$225,Y$226,0)*$D$243</f>
        <v>4.0125909961187682</v>
      </c>
      <c r="Z150" s="89">
        <f>VLOOKUP($C$242,$A$12:$EG$225,Z$226,0)*$D$242+VLOOKUP($C$243,$A$12:$EG$225,Z$226,0)*$D$243</f>
        <v>79.937045019406156</v>
      </c>
      <c r="AA150" s="90">
        <f>VLOOKUP($C$242,$A$12:$EH$225,AA$226,0)*$D$242+VLOOKUP($C$243,$A$12:$EH$225,AA$226,0)*$D$243</f>
        <v>11.77</v>
      </c>
      <c r="AB150" s="87">
        <f>VLOOKUP($C$242,$A$12:$EG$225,AB$226,0)*$D$242+VLOOKUP($C$243,$A$12:$EG$225,AB$226,0)*$D$243</f>
        <v>78.466666666666669</v>
      </c>
      <c r="AC150" s="68">
        <f>AVERAGE(V150,X150,Z150,AB150)</f>
        <v>73.6144149532185</v>
      </c>
      <c r="AD150" s="68">
        <f>+AC150</f>
        <v>73.6144149532185</v>
      </c>
      <c r="AE150" s="115">
        <f>+ROUND(AC150,1)</f>
        <v>73.599999999999994</v>
      </c>
      <c r="AF150" s="72">
        <f>RANK(AD150,AD$13:AD$224)</f>
        <v>55</v>
      </c>
      <c r="AG150" s="88">
        <f>VLOOKUP($C$242,$A$12:$EH$225,AG$226,0)*$D$242+VLOOKUP($C$243,$A$12:$EH$225,AG$226,0)*$D$243</f>
        <v>7.0000000000000009</v>
      </c>
      <c r="AH150" s="87">
        <f>VLOOKUP($C$242,$A$12:$EG$225,AH$226,0)*$D$242+VLOOKUP($C$243,$A$12:$EG$225,AH$226,0)*$D$243</f>
        <v>33.333333333333329</v>
      </c>
      <c r="AI150" s="88">
        <f>VLOOKUP($C$242,$A$12:$EH$225,AI$226,0)*$D$242+VLOOKUP($C$243,$A$12:$EH$225,AI$226,0)*$D$243</f>
        <v>109.8</v>
      </c>
      <c r="AJ150" s="87">
        <f>VLOOKUP($C$242,$A$12:$EG$225,AJ$226,0)*$D$242+VLOOKUP($C$243,$A$12:$EG$225,AJ$226,0)*$D$243</f>
        <v>60.086956521739125</v>
      </c>
      <c r="AK150" s="90">
        <f>VLOOKUP($C$242,$A$12:$EH$225,AK$226,0)*$D$242+VLOOKUP($C$243,$A$12:$EH$225,AK$226,0)*$D$243</f>
        <v>296.36488411315992</v>
      </c>
      <c r="AL150" s="87">
        <f>VLOOKUP($C$242,$A$12:$EG$225,AL$226,0)*$D$242+VLOOKUP($C$243,$A$12:$EG$225,AL$226,0)*$D$243</f>
        <v>96.341174270207901</v>
      </c>
      <c r="AM150" s="86">
        <f>VLOOKUP($C$242,$A$12:$EH$225,AM$226,0)*$D$242+VLOOKUP($C$243,$A$12:$EH$225,AM$226,0)*$D$243</f>
        <v>0</v>
      </c>
      <c r="AN150" s="87">
        <f>VLOOKUP($C$242,$A$12:$EG$225,AN$226,0)*$D$242+VLOOKUP($C$243,$A$12:$EG$225,AN$226,0)*$D$243</f>
        <v>0</v>
      </c>
      <c r="AO150" s="74">
        <f>AVERAGE(AH150,AJ150,AL150,AN150)</f>
        <v>47.440366031320089</v>
      </c>
      <c r="AP150" s="68">
        <f>+AO150</f>
        <v>47.440366031320089</v>
      </c>
      <c r="AQ150" s="115">
        <f>+ROUND(AO150,1)</f>
        <v>47.4</v>
      </c>
      <c r="AR150" s="69">
        <f>RANK(AP150,AP$13:AP$224)</f>
        <v>169</v>
      </c>
      <c r="AS150" s="88">
        <f>VLOOKUP($C$242,$A$12:$EH$225,AS$226,0)*$D$242+VLOOKUP($C$243,$A$12:$EH$225,AS$226,0)*$D$243</f>
        <v>11.77</v>
      </c>
      <c r="AT150" s="87">
        <f>VLOOKUP($C$242,$A$12:$EG$225,AT$226,0)*$D$242+VLOOKUP($C$243,$A$12:$EG$225,AT$226,0)*$D$243</f>
        <v>10.25</v>
      </c>
      <c r="AU150" s="88">
        <f>VLOOKUP($C$242,$A$12:$EH$225,AU$226,0)*$D$242+VLOOKUP($C$243,$A$12:$EH$225,AU$226,0)*$D$243</f>
        <v>91.660000000000011</v>
      </c>
      <c r="AV150" s="87">
        <f>VLOOKUP($C$242,$A$12:$EG$225,AV$226,0)*$D$242+VLOOKUP($C$243,$A$12:$EG$225,AV$226,0)*$D$243</f>
        <v>56.622009569377994</v>
      </c>
      <c r="AW150" s="88">
        <f>VLOOKUP($C$242,$A$12:$EH$225,AW$226,0)*$D$242+VLOOKUP($C$243,$A$12:$EH$225,AW$226,0)*$D$243</f>
        <v>11.28352730736492</v>
      </c>
      <c r="AX150" s="89">
        <f>VLOOKUP($C$242,$A$12:$EG$225,AX$226,0)*$D$242+VLOOKUP($C$243,$A$12:$EG$225,AX$226,0)*$D$243</f>
        <v>24.776484617567192</v>
      </c>
      <c r="AY150" s="88">
        <f>VLOOKUP($C$242,$A$12:$EH$225,AY$226,0)*$D$242+VLOOKUP($C$243,$A$12:$EH$225,AY$226,0)*$D$243</f>
        <v>7.9649999999999999</v>
      </c>
      <c r="AZ150" s="87">
        <f>VLOOKUP($C$242,$A$12:$EG$225,AZ$226,0)*$D$242+VLOOKUP($C$243,$A$12:$EG$225,AZ$226,0)*$D$243</f>
        <v>26.55</v>
      </c>
      <c r="BA150" s="76">
        <f>AVERAGE(AT150,AV150,AX150,AZ150)</f>
        <v>29.549623546736296</v>
      </c>
      <c r="BB150" s="68">
        <f>+BA150</f>
        <v>29.549623546736296</v>
      </c>
      <c r="BC150" s="115">
        <f>+ROUND(BA150,1)</f>
        <v>29.5</v>
      </c>
      <c r="BD150" s="69">
        <f>RANK(BB150,BB$13:BB$224)</f>
        <v>183</v>
      </c>
      <c r="BE150" s="86">
        <f>VLOOKUP($C$242,$A$12:$EH$225,BE$226,0)*$D$242+VLOOKUP($C$243,$A$12:$EH$225,BE$226,0)*$D$243</f>
        <v>8</v>
      </c>
      <c r="BF150" s="86">
        <f>VLOOKUP($C$242,$A$12:$EH$225,BF$226,0)*$D$242+VLOOKUP($C$243,$A$12:$EH$225,BF$226,0)*$D$243</f>
        <v>9</v>
      </c>
      <c r="BG150" s="77">
        <f>+SUM(BE150,BF150)</f>
        <v>17</v>
      </c>
      <c r="BH150" s="76">
        <f>(IF(BG150=-1,0,(IF(BG150&lt;BG$4,0,IF(BG150&gt;BG$3,1,((-BG$4+BG150)/BG$5))))))*100</f>
        <v>85</v>
      </c>
      <c r="BI150" s="119">
        <f>+BH150</f>
        <v>85</v>
      </c>
      <c r="BJ150" s="115">
        <f>ROUND(BH150,1)</f>
        <v>85</v>
      </c>
      <c r="BK150" s="69">
        <f>RANK(BI150,BI$13:BI$224)</f>
        <v>15</v>
      </c>
      <c r="BL150" s="86">
        <f>VLOOKUP($C$242,$A$12:$EH$225,BL$226,0)*$D$242+VLOOKUP($C$243,$A$12:$EH$225,BL$226,0)*$D$243</f>
        <v>7.0000000000000009</v>
      </c>
      <c r="BM150" s="89">
        <f>VLOOKUP($C$242,$A$12:$EG$225,BM$226,0)*$D$242+VLOOKUP($C$243,$A$12:$EG$225,BM$226,0)*$D$243</f>
        <v>70</v>
      </c>
      <c r="BN150" s="86">
        <f>VLOOKUP($C$242,$A$12:$EH$225,BN$226,0)*$D$242+VLOOKUP($C$243,$A$12:$EH$225,BN$226,0)*$D$243</f>
        <v>7.0000000000000009</v>
      </c>
      <c r="BO150" s="89">
        <f>VLOOKUP($C$242,$A$12:$EG$225,BO$226,0)*$D$242+VLOOKUP($C$243,$A$12:$EG$225,BO$226,0)*$D$243</f>
        <v>70</v>
      </c>
      <c r="BP150" s="86">
        <f>VLOOKUP($C$242,$A$12:$EH$225,BP$226,0)*$D$242+VLOOKUP($C$243,$A$12:$EH$225,BP$226,0)*$D$243</f>
        <v>7.0000000000000009</v>
      </c>
      <c r="BQ150" s="89">
        <f>VLOOKUP($C$242,$A$12:$EG$225,BQ$226,0)*$D$242+VLOOKUP($C$243,$A$12:$EG$225,BQ$226,0)*$D$243</f>
        <v>70</v>
      </c>
      <c r="BR150" s="86">
        <f>VLOOKUP($C$242,$A$12:$EH$225,BR$226,0)*$D$242+VLOOKUP($C$243,$A$12:$EH$225,BR$226,0)*$D$243</f>
        <v>4</v>
      </c>
      <c r="BS150" s="89">
        <f>VLOOKUP($C$242,$A$12:$EG$225,BS$226,0)*$D$242+VLOOKUP($C$243,$A$12:$EG$225,BS$226,0)*$D$243</f>
        <v>66.666666666666657</v>
      </c>
      <c r="BT150" s="86">
        <f>VLOOKUP($C$242,$A$12:$EH$225,BT$226,0)*$D$242+VLOOKUP($C$243,$A$12:$EH$225,BT$226,0)*$D$243</f>
        <v>5</v>
      </c>
      <c r="BU150" s="89">
        <f>VLOOKUP($C$242,$A$12:$EG$225,BU$226,0)*$D$242+VLOOKUP($C$243,$A$12:$EG$225,BU$226,0)*$D$243</f>
        <v>71.428571428571431</v>
      </c>
      <c r="BV150" s="86">
        <f>VLOOKUP($C$242,$A$12:$EH$225,BV$226,0)*$D$242+VLOOKUP($C$243,$A$12:$EH$225,BV$226,0)*$D$243</f>
        <v>6</v>
      </c>
      <c r="BW150" s="87">
        <f>VLOOKUP($C$242,$A$12:$EG$225,BW$226,0)*$D$242+VLOOKUP($C$243,$A$12:$EG$225,BW$226,0)*$D$243</f>
        <v>85.714285714285722</v>
      </c>
      <c r="BX150" s="77">
        <f>+SUM(BN150,BL150,BP150,BR150,BT150,BV150)</f>
        <v>36</v>
      </c>
      <c r="BY150" s="80">
        <f>(IF(BX150=-1,0,(IF(BX150&lt;BX$4,0,IF(BX150&gt;BX$3,1,((-BX$4+BX150)/BX$5))))))*100</f>
        <v>72</v>
      </c>
      <c r="BZ150" s="78">
        <f>+BY150</f>
        <v>72</v>
      </c>
      <c r="CA150" s="115">
        <f>+ROUND(BY150,1)</f>
        <v>72</v>
      </c>
      <c r="CB150" s="72">
        <f>RANK(BZ150,BZ$13:BZ$224)</f>
        <v>28</v>
      </c>
      <c r="CC150" s="86">
        <f>VLOOKUP($C$242,$A$12:$EH$225,CC$226,0)*$D$242+VLOOKUP($C$243,$A$12:$EH$225,CC$226,0)*$D$243</f>
        <v>48</v>
      </c>
      <c r="CD150" s="89">
        <f>VLOOKUP($C$242,$A$12:$EG$225,CD$226,0)*$D$242+VLOOKUP($C$243,$A$12:$EG$225,CD$226,0)*$D$243</f>
        <v>25</v>
      </c>
      <c r="CE150" s="88">
        <f>VLOOKUP($C$242,$A$12:$EH$225,CE$226,0)*$D$242+VLOOKUP($C$243,$A$12:$EH$225,CE$226,0)*$D$243</f>
        <v>343.36500000000001</v>
      </c>
      <c r="CF150" s="87">
        <f>VLOOKUP($C$242,$A$12:$EG$225,CF$226,0)*$D$242+VLOOKUP($C$243,$A$12:$EG$225,CF$226,0)*$D$243</f>
        <v>54.503091190108194</v>
      </c>
      <c r="CG150" s="88">
        <f>VLOOKUP($C$242,$A$12:$EH$225,CG$226,0)*$D$242+VLOOKUP($C$243,$A$12:$EH$225,CG$226,0)*$D$243</f>
        <v>34.824708043763692</v>
      </c>
      <c r="CH150" s="87">
        <f>VLOOKUP($C$242,$A$12:$EG$225,CH$226,0)*$D$242+VLOOKUP($C$243,$A$12:$EG$225,CH$226,0)*$D$243</f>
        <v>87.751531844316105</v>
      </c>
      <c r="CI150" s="90" t="str">
        <f>IF(OR(VLOOKUP($C$242,$A$12:$EH$225,CI$226,0)="NO VAT",VLOOKUP($C$243,$A$12:$EH$225,CI$226,0)="NO VAT"), "NO VAT", (IF(OR(VLOOKUP($C$242,$A$12:$EH$225,CI$226,0)="NO REFUND", VLOOKUP($C$243,$A$12:$EH$225,CI$226,0)="NO REFUND"), "NO REFUND", VLOOKUP($C$242,$A$12:$EH$225,CI$226,0)*$D$242+VLOOKUP($C$243,$A$12:$EH$225,CI$226,0)*$D$243)))</f>
        <v>NO REFUND</v>
      </c>
      <c r="CJ150" s="89">
        <f>IF(OR(VLOOKUP($C$242,$A$12:$EH$225,CJ$226,0)="NO VAT",VLOOKUP($C$243,$A$12:$EH$225,CJ$226,0)="NO VAT"), "NO VAT", (IF(OR(VLOOKUP($C$242,$A$12:$EH$225,CJ$226,0)="NO REFUND", VLOOKUP($C$243,$A$12:$EH$225,CJ$226,0)="NO REFUND"), "NO REFUND", VLOOKUP($C$242,$A$12:$EH$225,CJ$226,0)*$D$242+VLOOKUP($C$243,$A$12:$EH$225,CJ$226,0)*$D$243)))</f>
        <v>0</v>
      </c>
      <c r="CK150" s="90" t="str">
        <f>IF(OR(VLOOKUP($C$242,$A$12:$EH$225,CK$226,0)="NO VAT",VLOOKUP($C$243,$A$12:$EH$225,CK$226,0)="NO VAT"), "NO VAT", (IF(OR(VLOOKUP($C$242,$A$12:$EH$225,CK$226,0)="NO REFUND", VLOOKUP($C$243,$A$12:$EH$225,CK$226,0)="NO REFUND"), "NO REFUND", VLOOKUP($C$242,$A$12:$EH$225,CK$226,0)*$D$242+VLOOKUP($C$243,$A$12:$EH$225,CK$226,0)*$D$243)))</f>
        <v>NO REFUND</v>
      </c>
      <c r="CL150" s="89">
        <f>IF(OR(VLOOKUP($C$242,$A$12:$EH$225,CL$226,0)="NO VAT",VLOOKUP($C$243,$A$12:$EH$225,CL$226,0)="NO VAT"), "NO VAT", (IF(OR(VLOOKUP($C$242,$A$12:$EH$225,CL$226,0)="NO REFUND", VLOOKUP($C$243,$A$12:$EH$225,CL$226,0)="NO REFUND"), "NO REFUND", VLOOKUP($C$242,$A$12:$EH$225,CL$226,0)*$D$242+VLOOKUP($C$243,$A$12:$EH$225,CL$226,0)*$D$243)))</f>
        <v>0</v>
      </c>
      <c r="CM150" s="90">
        <f>IF(OR(VLOOKUP($C$242,$A$12:$EH$225,CM$226,0)="NO CIT",VLOOKUP($C$243,$A$12:$EH$225,CM$226,0)="NO CIT"), "NO CIT",VLOOKUP($C$242,$A$12:$EH$225,CM$226,0)*$D$242+VLOOKUP($C$243,$A$12:$EH$225,CM$226,0)*$D$243)</f>
        <v>7.0000000000000009</v>
      </c>
      <c r="CN150" s="89">
        <f>IF(OR(VLOOKUP($C$242,$A$12:$EH$225,CN$226,0)="NO CIT",VLOOKUP($C$243,$A$12:$EH$225,CN$226,0)="NO CIT"), "NO CIT",VLOOKUP($C$242,$A$12:$EH$225,CN$226,0)*$D$242+VLOOKUP($C$243,$A$12:$EH$225,CN$226,0)*$D$243)</f>
        <v>89.908256880733944</v>
      </c>
      <c r="CO150" s="90">
        <f>IF(OR(VLOOKUP($C$242,$A$12:$EH$225,CO$226,0)="NO CIT",VLOOKUP($C$243,$A$12:$EH$225,CO$226,0)="NO CIT"), "NO CIT",VLOOKUP($C$242,$A$12:$EH$225,CO$226,0)*$D$242+VLOOKUP($C$243,$A$12:$EH$225,CO$226,0)*$D$243)</f>
        <v>0</v>
      </c>
      <c r="CP150" s="90">
        <f>IF(OR(VLOOKUP($C$242,$A$12:$EH$225,CP$226,0)="NO CIT",VLOOKUP($C$243,$A$12:$EH$225,CP$226,0)="NO CIT"), "NO CIT",VLOOKUP($C$242,$A$12:$EH$225,CP$226,0)*$D$242+VLOOKUP($C$243,$A$12:$EH$225,CP$226,0)*$D$243)</f>
        <v>100</v>
      </c>
      <c r="CQ150" s="157">
        <f>IF(OR(ISNUMBER(CJ150),ISNUMBER(CL150),ISNUMBER(CN150),ISNUMBER(CP150)),AVERAGE(CJ150,CL150,CN150,CP150),"")</f>
        <v>47.477064220183486</v>
      </c>
      <c r="CR150" s="128">
        <f>AVERAGE(CD150,CF150,CH150,CQ150)</f>
        <v>53.682921813651944</v>
      </c>
      <c r="CS150" s="78">
        <f>+CR150</f>
        <v>53.682921813651944</v>
      </c>
      <c r="CT150" s="115">
        <f>ROUND(CR150,1)</f>
        <v>53.7</v>
      </c>
      <c r="CU150" s="69">
        <f>RANK(CS150,CS$13:CS$224)</f>
        <v>159</v>
      </c>
      <c r="CV150" s="88">
        <f>VLOOKUP($C$242,$A$12:$EH$225,CV$226,0)*$D$242+VLOOKUP($C$243,$A$12:$EH$225,CV$226,0)*$D$243</f>
        <v>128.42857142857099</v>
      </c>
      <c r="CW150" s="89">
        <f>VLOOKUP($C$242,$A$12:$EG$225,CW$226,0)*$D$242+VLOOKUP($C$243,$A$12:$EG$225,CW$226,0)*$D$243</f>
        <v>19.856244384546549</v>
      </c>
      <c r="CX150" s="86">
        <f>VLOOKUP($C$242,$A$12:$EH$225,CX$226,0)*$D$242+VLOOKUP($C$243,$A$12:$EH$225,CX$226,0)*$D$243</f>
        <v>74</v>
      </c>
      <c r="CY150" s="89">
        <f>VLOOKUP($C$242,$A$12:$EG$225,CY$226,0)*$D$242+VLOOKUP($C$243,$A$12:$EG$225,CY$226,0)*$D$243</f>
        <v>56.804733727810657</v>
      </c>
      <c r="CZ150" s="88">
        <f>VLOOKUP($C$242,$A$12:$EH$225,CZ$226,0)*$D$242+VLOOKUP($C$243,$A$12:$EH$225,CZ$226,0)*$D$243</f>
        <v>785.71428571428601</v>
      </c>
      <c r="DA150" s="89">
        <f>VLOOKUP($C$242,$A$12:$EG$225,DA$226,0)*$D$242+VLOOKUP($C$243,$A$12:$EG$225,DA$226,0)*$D$243</f>
        <v>25.876010781671134</v>
      </c>
      <c r="DB150" s="86">
        <f>VLOOKUP($C$242,$A$12:$EH$225,DB$226,0)*$D$242+VLOOKUP($C$243,$A$12:$EH$225,DB$226,0)*$D$243</f>
        <v>250</v>
      </c>
      <c r="DC150" s="89">
        <f>VLOOKUP($C$242,$A$12:$EG$225,DC$226,0)*$D$242+VLOOKUP($C$243,$A$12:$EG$225,DC$226,0)*$D$243</f>
        <v>37.5</v>
      </c>
      <c r="DD150" s="88">
        <f>VLOOKUP($C$242,$A$12:$EH$225,DD$226,0)*$D$242+VLOOKUP($C$243,$A$12:$EH$225,DD$226,0)*$D$243</f>
        <v>241.71428571428601</v>
      </c>
      <c r="DE150" s="89">
        <f>VLOOKUP($C$242,$A$12:$EG$225,DE$226,0)*$D$242+VLOOKUP($C$243,$A$12:$EG$225,DE$226,0)*$D$243</f>
        <v>13.722478238607168</v>
      </c>
      <c r="DF150" s="86">
        <f>VLOOKUP($C$242,$A$12:$EH$225,DF$226,0)*$D$242+VLOOKUP($C$243,$A$12:$EH$225,DF$226,0)*$D$243</f>
        <v>120</v>
      </c>
      <c r="DG150" s="89">
        <f>VLOOKUP($C$242,$A$12:$EG$225,DG$226,0)*$D$242+VLOOKUP($C$243,$A$12:$EG$225,DG$226,0)*$D$243</f>
        <v>50.2092050209205</v>
      </c>
      <c r="DH150" s="90">
        <f>VLOOKUP($C$242,$A$12:$EH$225,DH$226,0)*$D$242+VLOOKUP($C$243,$A$12:$EH$225,DH$226,0)*$D$243</f>
        <v>1076.7857142857099</v>
      </c>
      <c r="DI150" s="89">
        <f>VLOOKUP($C$242,$A$12:$EG$225,DI$226,0)*$D$242+VLOOKUP($C$243,$A$12:$EG$225,DI$226,0)*$D$243</f>
        <v>10.267857142857508</v>
      </c>
      <c r="DJ150" s="88">
        <f>VLOOKUP($C$242,$A$12:$EH$225,DJ$226,0)*$D$242+VLOOKUP($C$243,$A$12:$EH$225,DJ$226,0)*$D$243</f>
        <v>564.28571428571399</v>
      </c>
      <c r="DK150" s="87">
        <f>VLOOKUP($C$242,$A$12:$EG$225,DK$226,0)*$D$242+VLOOKUP($C$243,$A$12:$EG$225,DK$226,0)*$D$243</f>
        <v>19.387755102040856</v>
      </c>
      <c r="DL150" s="78">
        <f>AVERAGE(CW150,CY150,DA150,DC150,DE150,DG150,DI150,DK150)</f>
        <v>29.203035549806799</v>
      </c>
      <c r="DM150" s="78">
        <f>+DL150</f>
        <v>29.203035549806799</v>
      </c>
      <c r="DN150" s="115">
        <f>ROUND(DL150,1)</f>
        <v>29.2</v>
      </c>
      <c r="DO150" s="69">
        <f>RANK(DM150,DM$13:DM$224)</f>
        <v>179</v>
      </c>
      <c r="DP150" s="90">
        <f>VLOOKUP($C$242,$A$12:$EH$225,DP$226,0)*$D$242+VLOOKUP($C$243,$A$12:$EH$225,DP$226,0)*$D$243</f>
        <v>399</v>
      </c>
      <c r="DQ150" s="87">
        <f>VLOOKUP($C$242,$A$12:$EG$225,DQ$226,0)*$D$242+VLOOKUP($C$243,$A$12:$EG$225,DQ$226,0)*$D$243</f>
        <v>77.131147540983605</v>
      </c>
      <c r="DR150" s="88">
        <f>VLOOKUP($C$242,$A$12:$EH$225,DR$226,0)*$D$242+VLOOKUP($C$243,$A$12:$EH$225,DR$226,0)*$D$243</f>
        <v>38.872</v>
      </c>
      <c r="DS150" s="87">
        <f>VLOOKUP($C$242,$A$12:$EG$225,DS$226,0)*$D$242+VLOOKUP($C$243,$A$12:$EG$225,DS$226,0)*$D$243</f>
        <v>56.386951631046117</v>
      </c>
      <c r="DT150" s="88">
        <f>VLOOKUP($C$242,$A$12:$EH$225,DT$226,0)*$D$242+VLOOKUP($C$243,$A$12:$EH$225,DT$226,0)*$D$243</f>
        <v>9.1550000000000011</v>
      </c>
      <c r="DU150" s="87">
        <f>VLOOKUP($C$242,$A$12:$EG$225,DU$226,0)*$D$242+VLOOKUP($C$243,$A$12:$EG$225,DU$226,0)*$D$243</f>
        <v>50.861111111111114</v>
      </c>
      <c r="DV150" s="78">
        <f>AVERAGE(DU150,DQ150,DS150)</f>
        <v>61.459736761046941</v>
      </c>
      <c r="DW150" s="78">
        <f>+DV150</f>
        <v>61.459736761046941</v>
      </c>
      <c r="DX150" s="115">
        <f>ROUND(DV150,1)</f>
        <v>61.5</v>
      </c>
      <c r="DY150" s="69">
        <f>RANK(DW150,DW$13:DW$224)</f>
        <v>73</v>
      </c>
      <c r="DZ150" s="88">
        <f>VLOOKUP($C$242,$A$12:$EH$225,DZ$226,0)*$D$242+VLOOKUP($C$243,$A$12:$EH$225,DZ$226,0)*$D$243</f>
        <v>27.8051741558515</v>
      </c>
      <c r="EA150" s="89">
        <f>VLOOKUP($C$242,$A$12:$EG$225,EA$226,0)*$D$242+VLOOKUP($C$243,$A$12:$EG$225,EA$226,0)*$D$243</f>
        <v>29.930219758720668</v>
      </c>
      <c r="EB150" s="90">
        <f>VLOOKUP($C$242,$A$12:$EG$224,EB$226,FALSE)*$D$242+VLOOKUP($C$243,$A$12:$EG$224,EB$226,FALSE)*$D$243</f>
        <v>5</v>
      </c>
      <c r="EC150" s="87">
        <f>VLOOKUP($C$242,$A$12:$EG$225,EC$226,0)*$D$242+VLOOKUP($C$243,$A$12:$EG$225,EC$226,0)*$D$243</f>
        <v>31.25</v>
      </c>
      <c r="ED150" s="68">
        <f>AVERAGE(EA150,EC150)</f>
        <v>30.590109879360334</v>
      </c>
      <c r="EE150" s="78">
        <f>+ED150</f>
        <v>30.590109879360334</v>
      </c>
      <c r="EF150" s="115">
        <f>ROUND(ED150,1)</f>
        <v>30.6</v>
      </c>
      <c r="EG150" s="69">
        <f>RANK(EE150,EE$13:EE$224)</f>
        <v>148</v>
      </c>
      <c r="EH150" s="81"/>
      <c r="EI150" s="92">
        <v>2</v>
      </c>
      <c r="EJ150" s="81"/>
      <c r="EK150" s="83">
        <f>RANK(EN150,EN$13:EN$224)</f>
        <v>131</v>
      </c>
      <c r="EL150" s="134">
        <f>ROUND(EM150,1)</f>
        <v>56.9</v>
      </c>
      <c r="EM150" s="158">
        <f>AVERAGE(Q150,AC150,BA150,BH150,BY150,CR150,DL150,DV150,ED150,AO150)</f>
        <v>56.875888277775104</v>
      </c>
      <c r="EN150" s="139">
        <f>AVERAGE(Q150,AC150,BA150,BH150,BY150,CR150,DL150,DV150,ED150,AO150)</f>
        <v>56.875888277775104</v>
      </c>
      <c r="EO150" s="84">
        <v>1</v>
      </c>
      <c r="EP150" s="85"/>
      <c r="EQ150" s="46"/>
      <c r="ES150" s="84">
        <v>1</v>
      </c>
    </row>
    <row r="151" spans="1:149" ht="14.45" customHeight="1" x14ac:dyDescent="0.25">
      <c r="A151" s="64" t="s">
        <v>1894</v>
      </c>
      <c r="B151" s="156" t="str">
        <f>INDEX('Economy Names'!$A$2:$H$213,'Economy Names'!L140,'Economy Names'!$K$1)</f>
        <v>Nigeria Kano</v>
      </c>
      <c r="C151" s="65">
        <v>7</v>
      </c>
      <c r="D151" s="66">
        <f>(IF(C151=-1,0,(IF(C151&gt;C$4,0,IF(C151&lt;C$3,1,((C$4-C151)/C$5))))))*100</f>
        <v>64.705882352941174</v>
      </c>
      <c r="E151" s="65">
        <v>8</v>
      </c>
      <c r="F151" s="66">
        <f>(IF(E151=-1,0,(IF(E151&gt;E$4,0,IF(E151&lt;E$3,1,((E$4-E151)/E$5))))))*100</f>
        <v>92.462311557788951</v>
      </c>
      <c r="G151" s="67">
        <v>26.079496233890801</v>
      </c>
      <c r="H151" s="66">
        <f>(IF(G151=-1,0,(IF(G151&gt;G$4,0,IF(G151&lt;G$3,1,((G$4-G151)/G$5))))))*100</f>
        <v>86.960251883054596</v>
      </c>
      <c r="I151" s="65">
        <v>7</v>
      </c>
      <c r="J151" s="66">
        <f>(IF(I151=-1,0,(IF(I151&gt;I$4,0,IF(I151&lt;I$3,1,((I$4-I151)/I$5))))))*100</f>
        <v>64.705882352941174</v>
      </c>
      <c r="K151" s="65">
        <v>8</v>
      </c>
      <c r="L151" s="66">
        <f>(IF(K151=-1,0,(IF(K151&gt;K$4,0,IF(K151&lt;K$3,1,((K$4-K151)/K$5))))))*100</f>
        <v>92.462311557788951</v>
      </c>
      <c r="M151" s="67">
        <v>26.079496233890801</v>
      </c>
      <c r="N151" s="68">
        <f>(IF(M151=-1,0,(IF(M151&gt;M$4,0,IF(M151&lt;M$3,1,((M$4-M151)/M$5))))))*100</f>
        <v>86.960251883054596</v>
      </c>
      <c r="O151" s="67">
        <v>0</v>
      </c>
      <c r="P151" s="66">
        <f>(IF(O151=-1,0,(IF(O151&gt;O$4,0,IF(O151&lt;O$3,1,((O$4-O151)/O$5))))))*100</f>
        <v>100</v>
      </c>
      <c r="Q151" s="68">
        <f>25%*P151+12.5%*D151+12.5%*F151+12.5%*H151+12.5%*J151+12.5%*L151+12.5%*N151</f>
        <v>86.032111448446173</v>
      </c>
      <c r="R151" s="78"/>
      <c r="S151" s="115">
        <f>+ROUND(Q151,1)</f>
        <v>86</v>
      </c>
      <c r="T151" s="69">
        <f>+VLOOKUP($F$235,$A$13:$DI$224,T$226,0)</f>
        <v>105</v>
      </c>
      <c r="U151" s="70">
        <v>13</v>
      </c>
      <c r="V151" s="66">
        <f>(IF(U151=-1,0,(IF(U151&gt;U$4,0,IF(U151&lt;U$3,1,((U$4-U151)/U$5))))))*100</f>
        <v>68</v>
      </c>
      <c r="W151" s="70">
        <v>84</v>
      </c>
      <c r="X151" s="66">
        <f>(IF(W151=-1,0,(IF(W151&gt;W$4,0,IF(W151&lt;W$3,1,((W$4-W151)/W$5))))))*100</f>
        <v>83.285302593659935</v>
      </c>
      <c r="Y151" s="71">
        <v>1.2180529624499099</v>
      </c>
      <c r="Z151" s="68">
        <f>(IF(Y151=-1,0,(IF(Y151&gt;Y$4,0,IF(Y151&lt;Y$3,1,((Y$4-Y151)/Y$5))))))*100</f>
        <v>93.909735187750456</v>
      </c>
      <c r="AA151" s="70">
        <v>11</v>
      </c>
      <c r="AB151" s="66">
        <f>IF(AA151="No Practice", 0, AA151/15*100)</f>
        <v>73.333333333333329</v>
      </c>
      <c r="AC151" s="68">
        <f>AVERAGE(V151,X151,Z151,AB151)</f>
        <v>79.63209277868593</v>
      </c>
      <c r="AD151" s="68"/>
      <c r="AE151" s="115">
        <f>+ROUND(AC151,1)</f>
        <v>79.599999999999994</v>
      </c>
      <c r="AF151" s="72">
        <f>+VLOOKUP($F$235,$A$13:$DI$224,AF$226,0)</f>
        <v>55</v>
      </c>
      <c r="AG151" s="70">
        <v>7</v>
      </c>
      <c r="AH151" s="66">
        <f>(IF(AG151=-1,0,(IF(AG151&gt;AG$4,0,IF(AG151&lt;AG$3,1,((AG$4-AG151)/AG$5))))))*100</f>
        <v>33.333333333333329</v>
      </c>
      <c r="AI151" s="70">
        <v>79</v>
      </c>
      <c r="AJ151" s="66">
        <f>(IF(AI151=-1,0,(IF(AI151&gt;AI$4,0,IF(AI151&lt;AI$3,1,((AI$4-AI151)/AI$5))))))*100</f>
        <v>73.478260869565219</v>
      </c>
      <c r="AK151" s="71">
        <v>291.086744942812</v>
      </c>
      <c r="AL151" s="66">
        <f>(IF(AK151=-1,0,(IF(AK151&gt;AK$4,0,IF(AK151&lt;AK$3,1,((AK$4-AK151)/AK$5))))))*100</f>
        <v>96.406336482187498</v>
      </c>
      <c r="AM151" s="70">
        <v>0</v>
      </c>
      <c r="AN151" s="66">
        <f>+IF(AM151="No Practice",0,AM151/8)*100</f>
        <v>0</v>
      </c>
      <c r="AO151" s="74">
        <f>AVERAGE(AH151,AJ151,AL151,AN151)</f>
        <v>50.804482671271515</v>
      </c>
      <c r="AP151" s="68"/>
      <c r="AQ151" s="115">
        <f>+ROUND(AO151,1)</f>
        <v>50.8</v>
      </c>
      <c r="AR151" s="69">
        <f>+VLOOKUP($F$235,$A$13:$DI$224,AR$226,0)</f>
        <v>169</v>
      </c>
      <c r="AS151" s="75">
        <v>11</v>
      </c>
      <c r="AT151" s="66">
        <f>(IF(AS151=-1,0,(IF(AS151&gt;AS$4,0,IF(AS151&lt;AS$3,1,((AS$4-AS151)/AS$5))))))*100</f>
        <v>16.666666666666664</v>
      </c>
      <c r="AU151" s="75">
        <v>47</v>
      </c>
      <c r="AV151" s="66">
        <f>(IF(AU151=-1,0,(IF(AU151&gt;AU$4,0,IF(AU151&lt;AU$3,1,((AU$4-AU151)/AU$5))))))*100</f>
        <v>77.990430622009569</v>
      </c>
      <c r="AW151" s="75">
        <v>11.8042001606137</v>
      </c>
      <c r="AX151" s="68">
        <f>(IF(AW151=-1,0,(IF(AW151&gt;AW$4,0,IF(AW151&lt;AW$3,1,((AW$4-AW151)/AW$5))))))*100</f>
        <v>21.305332262575334</v>
      </c>
      <c r="AY151" s="75">
        <v>4.5</v>
      </c>
      <c r="AZ151" s="66">
        <f>+IF(AY151="No Practice",0,AY151/30)*100</f>
        <v>15</v>
      </c>
      <c r="BA151" s="76">
        <f>AVERAGE(AT151,AV151,AX151,AZ151)</f>
        <v>32.740607387812886</v>
      </c>
      <c r="BB151" s="68"/>
      <c r="BC151" s="115">
        <f>+ROUND(BA151,1)</f>
        <v>32.700000000000003</v>
      </c>
      <c r="BD151" s="69">
        <f>+VLOOKUP($F$235,$A$13:$DI$224,BD$226,0)</f>
        <v>183</v>
      </c>
      <c r="BE151" s="73">
        <v>8</v>
      </c>
      <c r="BF151" s="73">
        <v>9</v>
      </c>
      <c r="BG151" s="77">
        <f>+SUM(BE151,BF151)</f>
        <v>17</v>
      </c>
      <c r="BH151" s="76">
        <f>(IF(BG151=-1,0,(IF(BG151&lt;BG$4,0,IF(BG151&gt;BG$3,1,((-BG$4+BG151)/BG$5))))))*100</f>
        <v>85</v>
      </c>
      <c r="BI151" s="119"/>
      <c r="BJ151" s="115">
        <f>ROUND(BH151,1)</f>
        <v>85</v>
      </c>
      <c r="BK151" s="69">
        <f>+VLOOKUP($F$235,$A$13:$DI$224,BK$226,0)</f>
        <v>15</v>
      </c>
      <c r="BL151" s="73">
        <v>7</v>
      </c>
      <c r="BM151" s="68">
        <f>(IF(BL151=-1,0,(IF(BL151&lt;BL$4,0,IF(BL151&gt;BL$3,1,((-BL$4+BL151)/BL$5))))))*100</f>
        <v>70</v>
      </c>
      <c r="BN151" s="73">
        <v>7</v>
      </c>
      <c r="BO151" s="68">
        <f>(IF(BN151=-1,0,(IF(BN151&lt;BN$4,0,IF(BN151&gt;BN$3,1,((-BN$4+BN151)/BN$5))))))*100</f>
        <v>70</v>
      </c>
      <c r="BP151" s="73">
        <v>7</v>
      </c>
      <c r="BQ151" s="68">
        <f>(IF(BP151=-1,0,(IF(BP151&lt;BP$4,0,IF(BP151&gt;BP$3,1,((-BP$4+BP151)/BP$5))))))*100</f>
        <v>70</v>
      </c>
      <c r="BR151" s="73">
        <v>4</v>
      </c>
      <c r="BS151" s="78">
        <f>(IF(BR151=-1,0,(IF(BR151&lt;BR$4,0,IF(BR151&gt;BR$3,1,((-BR$4+BR151)/BR$5))))))*100</f>
        <v>66.666666666666657</v>
      </c>
      <c r="BT151" s="73">
        <v>5</v>
      </c>
      <c r="BU151" s="68">
        <f>(IF(BT151=-1,0,(IF(BT151&lt;BT$4,0,IF(BT151&gt;BT$3,1,((-BT$4+BT151)/BT$5))))))*100</f>
        <v>71.428571428571431</v>
      </c>
      <c r="BV151" s="73">
        <v>6</v>
      </c>
      <c r="BW151" s="66">
        <f>(IF(BV151=-1,0,(IF(BV151&lt;BV$4,0,IF(BV151&gt;BV$3,1,((-BV$4+BV151)/BV$5))))))*100</f>
        <v>85.714285714285708</v>
      </c>
      <c r="BX151" s="77">
        <f>+SUM(BN151,BL151,BP151,BR151,BT151,BV151)</f>
        <v>36</v>
      </c>
      <c r="BY151" s="80">
        <f>(IF(BX151=-1,0,(IF(BX151&lt;BX$4,0,IF(BX151&gt;BX$3,1,((-BX$4+BX151)/BX$5))))))*100</f>
        <v>72</v>
      </c>
      <c r="BZ151" s="78"/>
      <c r="CA151" s="115">
        <f>+ROUND(BY151,1)</f>
        <v>72</v>
      </c>
      <c r="CB151" s="72">
        <f>+VLOOKUP($F$235,$A$13:$DI$224,CB$226,0)</f>
        <v>28</v>
      </c>
      <c r="CC151" s="73">
        <v>48</v>
      </c>
      <c r="CD151" s="68">
        <f>(IF(CC151=-1,0,(IF(CC151&gt;CC$4,0,IF(CC151&lt;CC$3,1,((CC$4-CC151)/CC$5))))))*100</f>
        <v>25</v>
      </c>
      <c r="CE151" s="73">
        <v>324.5</v>
      </c>
      <c r="CF151" s="66">
        <f>(IF(CE151=-1,0,(IF(CE151&gt;CE$4,0,IF(CE151&lt;CE$3,1,((CE$4-CE151)/CE$5))))))*100</f>
        <v>57.418856259659968</v>
      </c>
      <c r="CG151" s="73">
        <v>34.8192779115478</v>
      </c>
      <c r="CH151" s="66">
        <f>(IF(CG151=-1,0,(IF(CG151&gt;CG$4,0,IF(CG151&lt;CG$3,1,((CG$4-CG151)/CG$5)^$CH$3)))))*100</f>
        <v>87.759283684093901</v>
      </c>
      <c r="CI151" s="73" t="s">
        <v>1975</v>
      </c>
      <c r="CJ151" s="78">
        <f>IF(CI151="NO VAT","No VAT",(IF(CI151="NO REFUND",0,(IF(CI151&gt;CI$5,0,IF(CI151&lt;CI$3,1,((CI$5-CI151)/CI$5))))))*100)</f>
        <v>0</v>
      </c>
      <c r="CK151" s="73" t="s">
        <v>1975</v>
      </c>
      <c r="CL151" s="68">
        <f>IF(CK151="NO VAT","No VAT",(IF(CK151="NO REFUND",0,(IF(CK151&gt;CK$4,0,IF(CK151&lt;CK$3,1,((CK$4-CK151)/CK$5))))))*100)</f>
        <v>0</v>
      </c>
      <c r="CM151" s="73">
        <v>7</v>
      </c>
      <c r="CN151" s="68">
        <f>IF(CM151="NO CIT","No CIT",IF(CM151&gt;CM$4,0,IF(CM151&lt;CM$3,1,((CM$4-CM151)/CM$5)))*100)</f>
        <v>89.908256880733944</v>
      </c>
      <c r="CO151" s="73">
        <v>0</v>
      </c>
      <c r="CP151" s="66">
        <f>IF(CO151="NO CIT","No CIT",IF(CO151&gt;CO$4,0,IF(CO151&lt;CO$3,1,((CO$5-CO151)/CO$5)))*100)</f>
        <v>100</v>
      </c>
      <c r="CQ151" s="157">
        <f>IF(OR(ISNUMBER(CJ151),ISNUMBER(CL151),ISNUMBER(CN151),ISNUMBER(CP151)),AVERAGE(CJ151,CL151,CN151,CP151),"")</f>
        <v>47.477064220183486</v>
      </c>
      <c r="CR151" s="128">
        <f>AVERAGE(CD151,CF151,CH151,CQ151)</f>
        <v>54.413801040984339</v>
      </c>
      <c r="CS151" s="78"/>
      <c r="CT151" s="115">
        <f>ROUND(CR151,1)</f>
        <v>54.4</v>
      </c>
      <c r="CU151" s="69">
        <f>+VLOOKUP($F$235,$A$13:$EL$224,CU$226,0)</f>
        <v>159</v>
      </c>
      <c r="CV151" s="73">
        <v>128.42857142857099</v>
      </c>
      <c r="CW151" s="68">
        <f>(IF(CV151=-1,0,(IF(CV151&gt;CV$4,0,IF(CV151&lt;CV$3,1,((CV$4-CV151)/CV$5))))))*100</f>
        <v>19.856244384546549</v>
      </c>
      <c r="CX151" s="73">
        <v>74</v>
      </c>
      <c r="CY151" s="68">
        <f>(IF(CX151=-1,0,(IF(CX151&gt;CX$4,0,IF(CX151&lt;CX$3,1,((CX$4-CX151)/CX$5))))))*100</f>
        <v>56.80473372781065</v>
      </c>
      <c r="CZ151" s="73">
        <v>785.71428571428601</v>
      </c>
      <c r="DA151" s="68">
        <f>(IF(CZ151=-1,0,(IF(CZ151&gt;CZ$4,0,IF(CZ151&lt;CZ$3,1,((CZ$4-CZ151)/CZ$5))))))*100</f>
        <v>25.876010781671134</v>
      </c>
      <c r="DB151" s="73">
        <v>250</v>
      </c>
      <c r="DC151" s="68">
        <f>(IF(DB151=-1,0,(IF(DB151&gt;DB$4,0,IF(DB151&lt;DB$3,1,((DB$4-DB151)/DB$5))))))*100</f>
        <v>37.5</v>
      </c>
      <c r="DD151" s="73">
        <v>241.71428571428601</v>
      </c>
      <c r="DE151" s="68">
        <f>(IF(DD151=-1,0,(IF(DD151&gt;DD$4,0,IF(DD151&lt;DD$3,1,((DD$4-DD151)/DD$5))))))*100</f>
        <v>13.722478238607167</v>
      </c>
      <c r="DF151" s="73">
        <v>120</v>
      </c>
      <c r="DG151" s="68">
        <f>(IF(DF151=-1,0,(IF(DF151&gt;DF$4,0,IF(DF151&lt;DF$3,1,((DF$4-DF151)/DF$5))))))*100</f>
        <v>50.2092050209205</v>
      </c>
      <c r="DH151" s="73">
        <v>1076.7857142857099</v>
      </c>
      <c r="DI151" s="68">
        <f>(IF(DH151=-1,0,(IF(DH151&gt;DH$4,0,IF(DH151&lt;DH$3,1,((DH$4-DH151)/DH$5))))))*100</f>
        <v>10.267857142857508</v>
      </c>
      <c r="DJ151" s="73">
        <v>564.28571428571399</v>
      </c>
      <c r="DK151" s="66">
        <f>(IF(DJ151=-1,0,(IF(DJ151&gt;DJ$4,0,IF(DJ151&lt;DJ$3,1,((DJ$4-DJ151)/DJ$5))))))*100</f>
        <v>19.387755102040856</v>
      </c>
      <c r="DL151" s="78">
        <f>AVERAGE(CW151,CY151,DA151,DC151,DE151,DG151,DI151,DK151)</f>
        <v>29.203035549806799</v>
      </c>
      <c r="DM151" s="78"/>
      <c r="DN151" s="115">
        <f>ROUND(DL151,1)</f>
        <v>29.2</v>
      </c>
      <c r="DO151" s="69">
        <f>+VLOOKUP($F$235,$A$13:$EL$224,DO$226,0)</f>
        <v>179</v>
      </c>
      <c r="DP151" s="67">
        <v>476</v>
      </c>
      <c r="DQ151" s="66">
        <f>(IF(DP151=-1,0,(IF(DP151&gt;DP$4,0,IF(DP151&lt;DP$3,1,((DP$4-DP151)/DP$5))))))*100</f>
        <v>70.819672131147541</v>
      </c>
      <c r="DR151" s="67">
        <v>28.4</v>
      </c>
      <c r="DS151" s="66">
        <f>(IF(DR151=-1,0,(IF(DR151&gt;DR$4,0,IF(DR151&lt;DR$3,1,((DR$4-DR151)/DR$5))))))*100</f>
        <v>68.166479190101242</v>
      </c>
      <c r="DT151" s="67">
        <v>8</v>
      </c>
      <c r="DU151" s="66">
        <f>DT151/18*100</f>
        <v>44.444444444444443</v>
      </c>
      <c r="DV151" s="78">
        <f>AVERAGE(DU151,DQ151,DS151)</f>
        <v>61.14353192189774</v>
      </c>
      <c r="DW151" s="78"/>
      <c r="DX151" s="115">
        <f>ROUND(DV151,1)</f>
        <v>61.1</v>
      </c>
      <c r="DY151" s="69">
        <f>+VLOOKUP($F$235,$A$13:$EL$224,DY$226,0)</f>
        <v>73</v>
      </c>
      <c r="DZ151" s="67">
        <v>27.8051741558515</v>
      </c>
      <c r="EA151" s="68">
        <f>(IF(DZ151=-1,0,(IF(DZ151&lt;DZ$4,0,IF(DZ151&gt;DZ$3,1,((-DZ$4+DZ151)/DZ$5))))))*100</f>
        <v>29.930219758720668</v>
      </c>
      <c r="EB151" s="67">
        <v>5</v>
      </c>
      <c r="EC151" s="66">
        <f>(IF(EB151=-1,0,(IF(EB151&lt;EB$4,0,IF(EB151&gt;EB$3,1,((-EB$4+EB151)/EB$5))))))*100</f>
        <v>31.25</v>
      </c>
      <c r="ED151" s="68">
        <f>AVERAGE(EA151,EC151)</f>
        <v>30.590109879360334</v>
      </c>
      <c r="EE151" s="78"/>
      <c r="EF151" s="115">
        <f>ROUND(ED151,1)</f>
        <v>30.6</v>
      </c>
      <c r="EG151" s="69">
        <f>+VLOOKUP($F$235,$A$13:$EL$224,EG$226,0)</f>
        <v>148</v>
      </c>
      <c r="EH151" s="81"/>
      <c r="EI151" s="92">
        <v>1</v>
      </c>
      <c r="EJ151" s="81"/>
      <c r="EK151" s="83">
        <f>+VLOOKUP($F$235,$A$13:$EL$224,EK$226,0)</f>
        <v>131</v>
      </c>
      <c r="EL151" s="134">
        <f>ROUND(EM151,1)</f>
        <v>58.2</v>
      </c>
      <c r="EM151" s="158">
        <f>AVERAGE(Q151,AC151,BA151,BH151,BY151,CR151,DL151,DV151,ED151,AO151)</f>
        <v>58.155977267826572</v>
      </c>
      <c r="EN151" s="139"/>
      <c r="EO151" s="84"/>
      <c r="EP151" s="85">
        <v>1</v>
      </c>
      <c r="EQ151" s="64" t="s">
        <v>1381</v>
      </c>
      <c r="ES151" s="93">
        <v>1</v>
      </c>
    </row>
    <row r="152" spans="1:149" ht="14.45" customHeight="1" x14ac:dyDescent="0.25">
      <c r="A152" s="64" t="s">
        <v>1893</v>
      </c>
      <c r="B152" s="156" t="str">
        <f>INDEX('Economy Names'!$A$2:$H$213,'Economy Names'!L141,'Economy Names'!$K$1)</f>
        <v>Nigeria Lagos</v>
      </c>
      <c r="C152" s="65">
        <v>7</v>
      </c>
      <c r="D152" s="66">
        <f>(IF(C152=-1,0,(IF(C152&gt;C$4,0,IF(C152&lt;C$3,1,((C$4-C152)/C$5))))))*100</f>
        <v>64.705882352941174</v>
      </c>
      <c r="E152" s="65">
        <v>7</v>
      </c>
      <c r="F152" s="66">
        <f>(IF(E152=-1,0,(IF(E152&gt;E$4,0,IF(E152&lt;E$3,1,((E$4-E152)/E$5))))))*100</f>
        <v>93.467336683417088</v>
      </c>
      <c r="G152" s="67">
        <v>26.151231740585398</v>
      </c>
      <c r="H152" s="66">
        <f>(IF(G152=-1,0,(IF(G152&gt;G$4,0,IF(G152&lt;G$3,1,((G$4-G152)/G$5))))))*100</f>
        <v>86.924384129707306</v>
      </c>
      <c r="I152" s="65">
        <v>7</v>
      </c>
      <c r="J152" s="66">
        <f>(IF(I152=-1,0,(IF(I152&gt;I$4,0,IF(I152&lt;I$3,1,((I$4-I152)/I$5))))))*100</f>
        <v>64.705882352941174</v>
      </c>
      <c r="K152" s="65">
        <v>7</v>
      </c>
      <c r="L152" s="66">
        <f>(IF(K152=-1,0,(IF(K152&gt;K$4,0,IF(K152&lt;K$3,1,((K$4-K152)/K$5))))))*100</f>
        <v>93.467336683417088</v>
      </c>
      <c r="M152" s="67">
        <v>26.151231740585398</v>
      </c>
      <c r="N152" s="68">
        <f>(IF(M152=-1,0,(IF(M152&gt;M$4,0,IF(M152&lt;M$3,1,((M$4-M152)/M$5))))))*100</f>
        <v>86.924384129707306</v>
      </c>
      <c r="O152" s="67">
        <v>0</v>
      </c>
      <c r="P152" s="66">
        <f>(IF(O152=-1,0,(IF(O152&gt;O$4,0,IF(O152&lt;O$3,1,((O$4-O152)/O$5))))))*100</f>
        <v>100</v>
      </c>
      <c r="Q152" s="68">
        <f>25%*P152+12.5%*D152+12.5%*F152+12.5%*H152+12.5%*J152+12.5%*L152+12.5%*N152</f>
        <v>86.274400791516385</v>
      </c>
      <c r="R152" s="78"/>
      <c r="S152" s="115">
        <f>+ROUND(Q152,1)</f>
        <v>86.3</v>
      </c>
      <c r="T152" s="69">
        <f>+VLOOKUP($F$235,$A$13:$DI$224,T$226,0)</f>
        <v>105</v>
      </c>
      <c r="U152" s="70">
        <v>16</v>
      </c>
      <c r="V152" s="66">
        <f>(IF(U152=-1,0,(IF(U152&gt;U$4,0,IF(U152&lt;U$3,1,((U$4-U152)/U$5))))))*100</f>
        <v>56.000000000000007</v>
      </c>
      <c r="W152" s="70">
        <v>111</v>
      </c>
      <c r="X152" s="66">
        <f>(IF(W152=-1,0,(IF(W152&gt;W$4,0,IF(W152&lt;W$3,1,((W$4-W152)/W$5))))))*100</f>
        <v>75.50432276657061</v>
      </c>
      <c r="Y152" s="71">
        <v>4.84732313604583</v>
      </c>
      <c r="Z152" s="68">
        <f>(IF(Y152=-1,0,(IF(Y152&gt;Y$4,0,IF(Y152&lt;Y$3,1,((Y$4-Y152)/Y$5))))))*100</f>
        <v>75.76338431977085</v>
      </c>
      <c r="AA152" s="70">
        <v>12</v>
      </c>
      <c r="AB152" s="66">
        <f>IF(AA152="No Practice", 0, AA152/15*100)</f>
        <v>80</v>
      </c>
      <c r="AC152" s="68">
        <f>AVERAGE(V152,X152,Z152,AB152)</f>
        <v>71.816926771585372</v>
      </c>
      <c r="AD152" s="68"/>
      <c r="AE152" s="115">
        <f>+ROUND(AC152,1)</f>
        <v>71.8</v>
      </c>
      <c r="AF152" s="72">
        <f>+VLOOKUP($F$235,$A$13:$DI$224,AF$226,0)</f>
        <v>55</v>
      </c>
      <c r="AG152" s="70">
        <v>7</v>
      </c>
      <c r="AH152" s="66">
        <f>(IF(AG152=-1,0,(IF(AG152&gt;AG$4,0,IF(AG152&lt;AG$3,1,((AG$4-AG152)/AG$5))))))*100</f>
        <v>33.333333333333329</v>
      </c>
      <c r="AI152" s="70">
        <v>119</v>
      </c>
      <c r="AJ152" s="66">
        <f>(IF(AI152=-1,0,(IF(AI152&gt;AI$4,0,IF(AI152&lt;AI$3,1,((AI$4-AI152)/AI$5))))))*100</f>
        <v>56.086956521739125</v>
      </c>
      <c r="AK152" s="71">
        <v>297.94147113806901</v>
      </c>
      <c r="AL152" s="66">
        <f>(IF(AK152=-1,0,(IF(AK152&gt;AK$4,0,IF(AK152&lt;AK$3,1,((AK$4-AK152)/AK$5))))))*100</f>
        <v>96.321710232863339</v>
      </c>
      <c r="AM152" s="70">
        <v>0</v>
      </c>
      <c r="AN152" s="66">
        <f>+IF(AM152="No Practice",0,AM152/8)*100</f>
        <v>0</v>
      </c>
      <c r="AO152" s="74">
        <f>AVERAGE(AH152,AJ152,AL152,AN152)</f>
        <v>46.435500021983948</v>
      </c>
      <c r="AP152" s="68"/>
      <c r="AQ152" s="115">
        <f>+ROUND(AO152,1)</f>
        <v>46.4</v>
      </c>
      <c r="AR152" s="69">
        <f>+VLOOKUP($F$235,$A$13:$DI$224,AR$226,0)</f>
        <v>169</v>
      </c>
      <c r="AS152" s="75">
        <v>12</v>
      </c>
      <c r="AT152" s="66">
        <f>(IF(AS152=-1,0,(IF(AS152&gt;AS$4,0,IF(AS152&lt;AS$3,1,((AS$4-AS152)/AS$5))))))*100</f>
        <v>8.3333333333333321</v>
      </c>
      <c r="AU152" s="75">
        <v>105</v>
      </c>
      <c r="AV152" s="66">
        <f>(IF(AU152=-1,0,(IF(AU152&gt;AU$4,0,IF(AU152&lt;AU$3,1,((AU$4-AU152)/AU$5))))))*100</f>
        <v>50.239234449760758</v>
      </c>
      <c r="AW152" s="75">
        <v>11.128001649901</v>
      </c>
      <c r="AX152" s="68">
        <f>(IF(AW152=-1,0,(IF(AW152&gt;AW$4,0,IF(AW152&lt;AW$3,1,((AW$4-AW152)/AW$5))))))*100</f>
        <v>25.813322333993334</v>
      </c>
      <c r="AY152" s="75">
        <v>9</v>
      </c>
      <c r="AZ152" s="66">
        <f>+IF(AY152="No Practice",0,AY152/30)*100</f>
        <v>30</v>
      </c>
      <c r="BA152" s="76">
        <f>AVERAGE(AT152,AV152,AX152,AZ152)</f>
        <v>28.596472529271857</v>
      </c>
      <c r="BB152" s="68"/>
      <c r="BC152" s="115">
        <f>+ROUND(BA152,1)</f>
        <v>28.6</v>
      </c>
      <c r="BD152" s="69">
        <f>+VLOOKUP($F$235,$A$13:$DI$224,BD$226,0)</f>
        <v>183</v>
      </c>
      <c r="BE152" s="73">
        <v>8</v>
      </c>
      <c r="BF152" s="73">
        <v>9</v>
      </c>
      <c r="BG152" s="77">
        <f>+SUM(BE152,BF152)</f>
        <v>17</v>
      </c>
      <c r="BH152" s="76">
        <f>(IF(BG152=-1,0,(IF(BG152&lt;BG$4,0,IF(BG152&gt;BG$3,1,((-BG$4+BG152)/BG$5))))))*100</f>
        <v>85</v>
      </c>
      <c r="BI152" s="119"/>
      <c r="BJ152" s="115">
        <f>ROUND(BH152,1)</f>
        <v>85</v>
      </c>
      <c r="BK152" s="69">
        <f>+VLOOKUP($F$235,$A$13:$DI$224,BK$226,0)</f>
        <v>15</v>
      </c>
      <c r="BL152" s="73">
        <v>7</v>
      </c>
      <c r="BM152" s="68">
        <f>(IF(BL152=-1,0,(IF(BL152&lt;BL$4,0,IF(BL152&gt;BL$3,1,((-BL$4+BL152)/BL$5))))))*100</f>
        <v>70</v>
      </c>
      <c r="BN152" s="73">
        <v>7</v>
      </c>
      <c r="BO152" s="68">
        <f>(IF(BN152=-1,0,(IF(BN152&lt;BN$4,0,IF(BN152&gt;BN$3,1,((-BN$4+BN152)/BN$5))))))*100</f>
        <v>70</v>
      </c>
      <c r="BP152" s="73">
        <v>7</v>
      </c>
      <c r="BQ152" s="68">
        <f>(IF(BP152=-1,0,(IF(BP152&lt;BP$4,0,IF(BP152&gt;BP$3,1,((-BP$4+BP152)/BP$5))))))*100</f>
        <v>70</v>
      </c>
      <c r="BR152" s="73">
        <v>4</v>
      </c>
      <c r="BS152" s="78">
        <f>(IF(BR152=-1,0,(IF(BR152&lt;BR$4,0,IF(BR152&gt;BR$3,1,((-BR$4+BR152)/BR$5))))))*100</f>
        <v>66.666666666666657</v>
      </c>
      <c r="BT152" s="73">
        <v>5</v>
      </c>
      <c r="BU152" s="68">
        <f>(IF(BT152=-1,0,(IF(BT152&lt;BT$4,0,IF(BT152&gt;BT$3,1,((-BT$4+BT152)/BT$5))))))*100</f>
        <v>71.428571428571431</v>
      </c>
      <c r="BV152" s="73">
        <v>6</v>
      </c>
      <c r="BW152" s="66">
        <f>(IF(BV152=-1,0,(IF(BV152&lt;BV$4,0,IF(BV152&gt;BV$3,1,((-BV$4+BV152)/BV$5))))))*100</f>
        <v>85.714285714285708</v>
      </c>
      <c r="BX152" s="77">
        <f>+SUM(BN152,BL152,BP152,BR152,BT152,BV152)</f>
        <v>36</v>
      </c>
      <c r="BY152" s="80">
        <f>(IF(BX152=-1,0,(IF(BX152&lt;BX$4,0,IF(BX152&gt;BX$3,1,((-BX$4+BX152)/BX$5))))))*100</f>
        <v>72</v>
      </c>
      <c r="BZ152" s="78"/>
      <c r="CA152" s="115">
        <f>+ROUND(BY152,1)</f>
        <v>72</v>
      </c>
      <c r="CB152" s="72">
        <f>+VLOOKUP($F$235,$A$13:$DI$224,CB$226,0)</f>
        <v>28</v>
      </c>
      <c r="CC152" s="73">
        <v>48</v>
      </c>
      <c r="CD152" s="68">
        <f>(IF(CC152=-1,0,(IF(CC152&gt;CC$4,0,IF(CC152&lt;CC$3,1,((CC$4-CC152)/CC$5))))))*100</f>
        <v>25</v>
      </c>
      <c r="CE152" s="73">
        <v>349</v>
      </c>
      <c r="CF152" s="66">
        <f>(IF(CE152=-1,0,(IF(CE152&gt;CE$4,0,IF(CE152&lt;CE$3,1,((CE$4-CE152)/CE$5))))))*100</f>
        <v>53.632148377125191</v>
      </c>
      <c r="CG152" s="73">
        <v>34.8263300313087</v>
      </c>
      <c r="CH152" s="66">
        <f>(IF(CG152=-1,0,(IF(CG152&gt;CG$4,0,IF(CG152&lt;CG$3,1,((CG$4-CG152)/CG$5)^$CH$3)))))*100</f>
        <v>87.749216359707134</v>
      </c>
      <c r="CI152" s="73" t="s">
        <v>1975</v>
      </c>
      <c r="CJ152" s="78">
        <f>IF(CI152="NO VAT","No VAT",(IF(CI152="NO REFUND",0,(IF(CI152&gt;CI$5,0,IF(CI152&lt;CI$3,1,((CI$5-CI152)/CI$5))))))*100)</f>
        <v>0</v>
      </c>
      <c r="CK152" s="73" t="s">
        <v>1975</v>
      </c>
      <c r="CL152" s="68">
        <f>IF(CK152="NO VAT","No VAT",(IF(CK152="NO REFUND",0,(IF(CK152&gt;CK$4,0,IF(CK152&lt;CK$3,1,((CK$4-CK152)/CK$5))))))*100)</f>
        <v>0</v>
      </c>
      <c r="CM152" s="73">
        <v>7</v>
      </c>
      <c r="CN152" s="68">
        <f>IF(CM152="NO CIT","No CIT",IF(CM152&gt;CM$4,0,IF(CM152&lt;CM$3,1,((CM$4-CM152)/CM$5)))*100)</f>
        <v>89.908256880733944</v>
      </c>
      <c r="CO152" s="73">
        <v>0</v>
      </c>
      <c r="CP152" s="66">
        <f>IF(CO152="NO CIT","No CIT",IF(CO152&gt;CO$4,0,IF(CO152&lt;CO$3,1,((CO$5-CO152)/CO$5)))*100)</f>
        <v>100</v>
      </c>
      <c r="CQ152" s="157">
        <f>IF(OR(ISNUMBER(CJ152),ISNUMBER(CL152),ISNUMBER(CN152),ISNUMBER(CP152)),AVERAGE(CJ152,CL152,CN152,CP152),"")</f>
        <v>47.477064220183486</v>
      </c>
      <c r="CR152" s="128">
        <f>AVERAGE(CD152,CF152,CH152,CQ152)</f>
        <v>53.464607239253951</v>
      </c>
      <c r="CS152" s="78"/>
      <c r="CT152" s="115">
        <f>ROUND(CR152,1)</f>
        <v>53.5</v>
      </c>
      <c r="CU152" s="69">
        <f>+VLOOKUP($F$235,$A$13:$EL$224,CU$226,0)</f>
        <v>159</v>
      </c>
      <c r="CV152" s="73">
        <v>128.42857142857099</v>
      </c>
      <c r="CW152" s="68">
        <f>(IF(CV152=-1,0,(IF(CV152&gt;CV$4,0,IF(CV152&lt;CV$3,1,((CV$4-CV152)/CV$5))))))*100</f>
        <v>19.856244384546549</v>
      </c>
      <c r="CX152" s="73">
        <v>74</v>
      </c>
      <c r="CY152" s="68">
        <f>(IF(CX152=-1,0,(IF(CX152&gt;CX$4,0,IF(CX152&lt;CX$3,1,((CX$4-CX152)/CX$5))))))*100</f>
        <v>56.80473372781065</v>
      </c>
      <c r="CZ152" s="73">
        <v>785.71428571428601</v>
      </c>
      <c r="DA152" s="68">
        <f>(IF(CZ152=-1,0,(IF(CZ152&gt;CZ$4,0,IF(CZ152&lt;CZ$3,1,((CZ$4-CZ152)/CZ$5))))))*100</f>
        <v>25.876010781671134</v>
      </c>
      <c r="DB152" s="73">
        <v>250</v>
      </c>
      <c r="DC152" s="68">
        <f>(IF(DB152=-1,0,(IF(DB152&gt;DB$4,0,IF(DB152&lt;DB$3,1,((DB$4-DB152)/DB$5))))))*100</f>
        <v>37.5</v>
      </c>
      <c r="DD152" s="73">
        <v>241.71428571428601</v>
      </c>
      <c r="DE152" s="68">
        <f>(IF(DD152=-1,0,(IF(DD152&gt;DD$4,0,IF(DD152&lt;DD$3,1,((DD$4-DD152)/DD$5))))))*100</f>
        <v>13.722478238607167</v>
      </c>
      <c r="DF152" s="73">
        <v>120</v>
      </c>
      <c r="DG152" s="68">
        <f>(IF(DF152=-1,0,(IF(DF152&gt;DF$4,0,IF(DF152&lt;DF$3,1,((DF$4-DF152)/DF$5))))))*100</f>
        <v>50.2092050209205</v>
      </c>
      <c r="DH152" s="73">
        <v>1076.7857142857099</v>
      </c>
      <c r="DI152" s="68">
        <f>(IF(DH152=-1,0,(IF(DH152&gt;DH$4,0,IF(DH152&lt;DH$3,1,((DH$4-DH152)/DH$5))))))*100</f>
        <v>10.267857142857508</v>
      </c>
      <c r="DJ152" s="73">
        <v>564.28571428571399</v>
      </c>
      <c r="DK152" s="66">
        <f>(IF(DJ152=-1,0,(IF(DJ152&gt;DJ$4,0,IF(DJ152&lt;DJ$3,1,((DJ$4-DJ152)/DJ$5))))))*100</f>
        <v>19.387755102040856</v>
      </c>
      <c r="DL152" s="78">
        <f>AVERAGE(CW152,CY152,DA152,DC152,DE152,DG152,DI152,DK152)</f>
        <v>29.203035549806799</v>
      </c>
      <c r="DM152" s="78"/>
      <c r="DN152" s="115">
        <f>ROUND(DL152,1)</f>
        <v>29.2</v>
      </c>
      <c r="DO152" s="69">
        <f>+VLOOKUP($F$235,$A$13:$EL$224,DO$226,0)</f>
        <v>179</v>
      </c>
      <c r="DP152" s="67">
        <v>376</v>
      </c>
      <c r="DQ152" s="66">
        <f>(IF(DP152=-1,0,(IF(DP152&gt;DP$4,0,IF(DP152&lt;DP$3,1,((DP$4-DP152)/DP$5))))))*100</f>
        <v>79.016393442622942</v>
      </c>
      <c r="DR152" s="67">
        <v>42</v>
      </c>
      <c r="DS152" s="66">
        <f>(IF(DR152=-1,0,(IF(DR152&gt;DR$4,0,IF(DR152&lt;DR$3,1,((DR$4-DR152)/DR$5))))))*100</f>
        <v>52.868391451068611</v>
      </c>
      <c r="DT152" s="67">
        <v>9.5</v>
      </c>
      <c r="DU152" s="66">
        <f>DT152/18*100</f>
        <v>52.777777777777779</v>
      </c>
      <c r="DV152" s="78">
        <f>AVERAGE(DU152,DQ152,DS152)</f>
        <v>61.554187557156446</v>
      </c>
      <c r="DW152" s="78"/>
      <c r="DX152" s="115">
        <f>ROUND(DV152,1)</f>
        <v>61.6</v>
      </c>
      <c r="DY152" s="69">
        <f>+VLOOKUP($F$235,$A$13:$EL$224,DY$226,0)</f>
        <v>73</v>
      </c>
      <c r="DZ152" s="67">
        <v>27.8051741558515</v>
      </c>
      <c r="EA152" s="68">
        <f>(IF(DZ152=-1,0,(IF(DZ152&lt;DZ$4,0,IF(DZ152&gt;DZ$3,1,((-DZ$4+DZ152)/DZ$5))))))*100</f>
        <v>29.930219758720668</v>
      </c>
      <c r="EB152" s="67">
        <v>5</v>
      </c>
      <c r="EC152" s="66">
        <f>(IF(EB152=-1,0,(IF(EB152&lt;EB$4,0,IF(EB152&gt;EB$3,1,((-EB$4+EB152)/EB$5))))))*100</f>
        <v>31.25</v>
      </c>
      <c r="ED152" s="68">
        <f>AVERAGE(EA152,EC152)</f>
        <v>30.590109879360334</v>
      </c>
      <c r="EE152" s="78"/>
      <c r="EF152" s="115">
        <f>ROUND(ED152,1)</f>
        <v>30.6</v>
      </c>
      <c r="EG152" s="69">
        <f>+VLOOKUP($F$235,$A$13:$EL$224,EG$226,0)</f>
        <v>148</v>
      </c>
      <c r="EH152" s="81"/>
      <c r="EI152" s="92">
        <v>1</v>
      </c>
      <c r="EJ152" s="81"/>
      <c r="EK152" s="83">
        <f>+VLOOKUP($F$235,$A$13:$EL$224,EK$226,0)</f>
        <v>131</v>
      </c>
      <c r="EL152" s="134">
        <f>ROUND(EM152,1)</f>
        <v>56.5</v>
      </c>
      <c r="EM152" s="158">
        <f>AVERAGE(Q152,AC152,BA152,BH152,BY152,CR152,DL152,DV152,ED152,AO152)</f>
        <v>56.493524033993502</v>
      </c>
      <c r="EN152" s="139"/>
      <c r="EO152" s="84"/>
      <c r="EP152" s="85">
        <v>1</v>
      </c>
      <c r="EQ152" s="64" t="s">
        <v>1382</v>
      </c>
      <c r="ES152" s="93">
        <v>1</v>
      </c>
    </row>
    <row r="153" spans="1:149" ht="14.45" customHeight="1" x14ac:dyDescent="0.25">
      <c r="A153" s="64" t="s">
        <v>1939</v>
      </c>
      <c r="B153" s="156" t="str">
        <f>INDEX('Economy Names'!$A$2:$H$213,'Economy Names'!L142,'Economy Names'!$K$1)</f>
        <v>North Macedonia</v>
      </c>
      <c r="C153" s="65">
        <v>6</v>
      </c>
      <c r="D153" s="66">
        <f>(IF(C153=-1,0,(IF(C153&gt;C$4,0,IF(C153&lt;C$3,1,((C$4-C153)/C$5))))))*100</f>
        <v>70.588235294117652</v>
      </c>
      <c r="E153" s="65">
        <v>15</v>
      </c>
      <c r="F153" s="66">
        <f>(IF(E153=-1,0,(IF(E153&gt;E$4,0,IF(E153&lt;E$3,1,((E$4-E153)/E$5))))))*100</f>
        <v>85.427135678391963</v>
      </c>
      <c r="G153" s="67">
        <v>3.0891275723960798</v>
      </c>
      <c r="H153" s="66">
        <f>(IF(G153=-1,0,(IF(G153&gt;G$4,0,IF(G153&lt;G$3,1,((G$4-G153)/G$5))))))*100</f>
        <v>98.45543621380196</v>
      </c>
      <c r="I153" s="65">
        <v>6</v>
      </c>
      <c r="J153" s="66">
        <f>(IF(I153=-1,0,(IF(I153&gt;I$4,0,IF(I153&lt;I$3,1,((I$4-I153)/I$5))))))*100</f>
        <v>70.588235294117652</v>
      </c>
      <c r="K153" s="65">
        <v>15</v>
      </c>
      <c r="L153" s="66">
        <f>(IF(K153=-1,0,(IF(K153&gt;K$4,0,IF(K153&lt;K$3,1,((K$4-K153)/K$5))))))*100</f>
        <v>85.427135678391963</v>
      </c>
      <c r="M153" s="67">
        <v>3.0891275723960798</v>
      </c>
      <c r="N153" s="68">
        <f>(IF(M153=-1,0,(IF(M153&gt;M$4,0,IF(M153&lt;M$3,1,((M$4-M153)/M$5))))))*100</f>
        <v>98.45543621380196</v>
      </c>
      <c r="O153" s="67">
        <v>0</v>
      </c>
      <c r="P153" s="66">
        <f>(IF(O153=-1,0,(IF(O153&gt;O$4,0,IF(O153&lt;O$3,1,((O$4-O153)/O$5))))))*100</f>
        <v>100</v>
      </c>
      <c r="Q153" s="68">
        <f>25%*P153+12.5%*D153+12.5%*F153+12.5%*H153+12.5%*J153+12.5%*L153+12.5%*N153</f>
        <v>88.617701796577904</v>
      </c>
      <c r="R153" s="78">
        <f>+Q153</f>
        <v>88.617701796577904</v>
      </c>
      <c r="S153" s="115">
        <f>+ROUND(Q153,1)</f>
        <v>88.6</v>
      </c>
      <c r="T153" s="69">
        <f>RANK(R153,R$13:R$224)</f>
        <v>78</v>
      </c>
      <c r="U153" s="70">
        <v>9</v>
      </c>
      <c r="V153" s="66">
        <f>(IF(U153=-1,0,(IF(U153&gt;U$4,0,IF(U153&lt;U$3,1,((U$4-U153)/U$5))))))*100</f>
        <v>84</v>
      </c>
      <c r="W153" s="70">
        <v>91</v>
      </c>
      <c r="X153" s="66">
        <f>(IF(W153=-1,0,(IF(W153&gt;W$4,0,IF(W153&lt;W$3,1,((W$4-W153)/W$5))))))*100</f>
        <v>81.268011527377524</v>
      </c>
      <c r="Y153" s="71">
        <v>3.54780596388209</v>
      </c>
      <c r="Z153" s="68">
        <f>(IF(Y153=-1,0,(IF(Y153&gt;Y$4,0,IF(Y153&lt;Y$3,1,((Y$4-Y153)/Y$5))))))*100</f>
        <v>82.260970180589538</v>
      </c>
      <c r="AA153" s="70">
        <v>13</v>
      </c>
      <c r="AB153" s="66">
        <f>IF(AA153="No Practice", 0, AA153/15*100)</f>
        <v>86.666666666666671</v>
      </c>
      <c r="AC153" s="68">
        <f>AVERAGE(V153,X153,Z153,AB153)</f>
        <v>83.54891209365843</v>
      </c>
      <c r="AD153" s="68">
        <f>+AC153</f>
        <v>83.54891209365843</v>
      </c>
      <c r="AE153" s="115">
        <f>+ROUND(AC153,1)</f>
        <v>83.5</v>
      </c>
      <c r="AF153" s="72">
        <f>RANK(AD153,AD$13:AD$224)</f>
        <v>15</v>
      </c>
      <c r="AG153" s="70">
        <v>3</v>
      </c>
      <c r="AH153" s="66">
        <f>(IF(AG153=-1,0,(IF(AG153&gt;AG$4,0,IF(AG153&lt;AG$3,1,((AG$4-AG153)/AG$5))))))*100</f>
        <v>100</v>
      </c>
      <c r="AI153" s="70">
        <v>97</v>
      </c>
      <c r="AJ153" s="66">
        <f>(IF(AI153=-1,0,(IF(AI153&gt;AI$4,0,IF(AI153&lt;AI$3,1,((AI$4-AI153)/AI$5))))))*100</f>
        <v>65.65217391304347</v>
      </c>
      <c r="AK153" s="71">
        <v>184.062577273648</v>
      </c>
      <c r="AL153" s="66">
        <f>(IF(AK153=-1,0,(IF(AK153&gt;AK$4,0,IF(AK153&lt;AK$3,1,((AK$4-AK153)/AK$5))))))*100</f>
        <v>97.727622502794475</v>
      </c>
      <c r="AM153" s="70">
        <v>5</v>
      </c>
      <c r="AN153" s="66">
        <f>+IF(AM153="No Practice",0,AM153/8)*100</f>
        <v>62.5</v>
      </c>
      <c r="AO153" s="74">
        <f>AVERAGE(AH153,AJ153,AL153,AN153)</f>
        <v>81.469949103959493</v>
      </c>
      <c r="AP153" s="68">
        <f>+AO153</f>
        <v>81.469949103959493</v>
      </c>
      <c r="AQ153" s="115">
        <f>+ROUND(AO153,1)</f>
        <v>81.5</v>
      </c>
      <c r="AR153" s="69">
        <f>RANK(AP153,AP$13:AP$224)</f>
        <v>68</v>
      </c>
      <c r="AS153" s="75">
        <v>7</v>
      </c>
      <c r="AT153" s="66">
        <f>(IF(AS153=-1,0,(IF(AS153&gt;AS$4,0,IF(AS153&lt;AS$3,1,((AS$4-AS153)/AS$5))))))*100</f>
        <v>50</v>
      </c>
      <c r="AU153" s="75">
        <v>30</v>
      </c>
      <c r="AV153" s="66">
        <f>(IF(AU153=-1,0,(IF(AU153&gt;AU$4,0,IF(AU153&lt;AU$3,1,((AU$4-AU153)/AU$5))))))*100</f>
        <v>86.124401913875602</v>
      </c>
      <c r="AW153" s="75">
        <v>3.2080506825824902</v>
      </c>
      <c r="AX153" s="68">
        <f>(IF(AW153=-1,0,(IF(AW153&gt;AW$4,0,IF(AW153&lt;AW$3,1,((AW$4-AW153)/AW$5))))))*100</f>
        <v>78.612995449450068</v>
      </c>
      <c r="AY153" s="75">
        <v>25</v>
      </c>
      <c r="AZ153" s="66">
        <f>+IF(AY153="No Practice",0,AY153/30)*100</f>
        <v>83.333333333333343</v>
      </c>
      <c r="BA153" s="76">
        <f>AVERAGE(AT153,AV153,AX153,AZ153)</f>
        <v>74.517682674164746</v>
      </c>
      <c r="BB153" s="68">
        <f>+BA153</f>
        <v>74.517682674164746</v>
      </c>
      <c r="BC153" s="115">
        <f>+ROUND(BA153,1)</f>
        <v>74.5</v>
      </c>
      <c r="BD153" s="69">
        <f>RANK(BB153,BB$13:BB$224)</f>
        <v>48</v>
      </c>
      <c r="BE153" s="73">
        <v>7</v>
      </c>
      <c r="BF153" s="73">
        <v>9</v>
      </c>
      <c r="BG153" s="77">
        <f>+SUM(BE153,BF153)</f>
        <v>16</v>
      </c>
      <c r="BH153" s="76">
        <f>(IF(BG153=-1,0,(IF(BG153&lt;BG$4,0,IF(BG153&gt;BG$3,1,((-BG$4+BG153)/BG$5))))))*100</f>
        <v>80</v>
      </c>
      <c r="BI153" s="119">
        <f>+BH153</f>
        <v>80</v>
      </c>
      <c r="BJ153" s="115">
        <f>ROUND(BH153,1)</f>
        <v>80</v>
      </c>
      <c r="BK153" s="69">
        <f>RANK(BI153,BI$13:BI$224)</f>
        <v>25</v>
      </c>
      <c r="BL153" s="73">
        <v>10</v>
      </c>
      <c r="BM153" s="68">
        <f>(IF(BL153=-1,0,(IF(BL153&lt;BL$4,0,IF(BL153&gt;BL$3,1,((-BL$4+BL153)/BL$5))))))*100</f>
        <v>100</v>
      </c>
      <c r="BN153" s="73">
        <v>9</v>
      </c>
      <c r="BO153" s="68">
        <f>(IF(BN153=-1,0,(IF(BN153&lt;BN$4,0,IF(BN153&gt;BN$3,1,((-BN$4+BN153)/BN$5))))))*100</f>
        <v>90</v>
      </c>
      <c r="BP153" s="73">
        <v>5</v>
      </c>
      <c r="BQ153" s="68">
        <f>(IF(BP153=-1,0,(IF(BP153&lt;BP$4,0,IF(BP153&gt;BP$3,1,((-BP$4+BP153)/BP$5))))))*100</f>
        <v>50</v>
      </c>
      <c r="BR153" s="73">
        <v>5</v>
      </c>
      <c r="BS153" s="78">
        <f>(IF(BR153=-1,0,(IF(BR153&lt;BR$4,0,IF(BR153&gt;BR$3,1,((-BR$4+BR153)/BR$5))))))*100</f>
        <v>83.333333333333343</v>
      </c>
      <c r="BT153" s="73">
        <v>6</v>
      </c>
      <c r="BU153" s="68">
        <f>(IF(BT153=-1,0,(IF(BT153&lt;BT$4,0,IF(BT153&gt;BT$3,1,((-BT$4+BT153)/BT$5))))))*100</f>
        <v>85.714285714285708</v>
      </c>
      <c r="BV153" s="73">
        <v>6</v>
      </c>
      <c r="BW153" s="66">
        <f>(IF(BV153=-1,0,(IF(BV153&lt;BV$4,0,IF(BV153&gt;BV$3,1,((-BV$4+BV153)/BV$5))))))*100</f>
        <v>85.714285714285708</v>
      </c>
      <c r="BX153" s="77">
        <f>+SUM(BN153,BL153,BP153,BR153,BT153,BV153)</f>
        <v>41</v>
      </c>
      <c r="BY153" s="80">
        <f>(IF(BX153=-1,0,(IF(BX153&lt;BX$4,0,IF(BX153&gt;BX$3,1,((-BX$4+BX153)/BX$5))))))*100</f>
        <v>82</v>
      </c>
      <c r="BZ153" s="78">
        <f>+BY153</f>
        <v>82</v>
      </c>
      <c r="CA153" s="115">
        <f>+ROUND(BY153,1)</f>
        <v>82</v>
      </c>
      <c r="CB153" s="72">
        <f>RANK(BZ153,BZ$13:BZ$224)</f>
        <v>12</v>
      </c>
      <c r="CC153" s="73">
        <v>7</v>
      </c>
      <c r="CD153" s="68">
        <f>(IF(CC153=-1,0,(IF(CC153&gt;CC$4,0,IF(CC153&lt;CC$3,1,((CC$4-CC153)/CC$5))))))*100</f>
        <v>93.333333333333329</v>
      </c>
      <c r="CE153" s="73">
        <v>119</v>
      </c>
      <c r="CF153" s="66">
        <f>(IF(CE153=-1,0,(IF(CE153&gt;CE$4,0,IF(CE153&lt;CE$3,1,((CE$4-CE153)/CE$5))))))*100</f>
        <v>89.180834621329211</v>
      </c>
      <c r="CG153" s="73">
        <v>12.9647001365413</v>
      </c>
      <c r="CH153" s="66">
        <f>(IF(CG153=-1,0,(IF(CG153&gt;CG$4,0,IF(CG153&lt;CG$3,1,((CG$4-CG153)/CG$5)^$CH$3)))))*100</f>
        <v>100</v>
      </c>
      <c r="CI153" s="73">
        <v>10</v>
      </c>
      <c r="CJ153" s="78">
        <f>IF(CI153="NO VAT","No VAT",(IF(CI153="NO REFUND",0,(IF(CI153&gt;CI$5,0,IF(CI153&lt;CI$3,1,((CI$5-CI153)/CI$5))))))*100)</f>
        <v>80</v>
      </c>
      <c r="CK153" s="73">
        <v>36.738095238095198</v>
      </c>
      <c r="CL153" s="68">
        <f>IF(CK153="NO VAT","No VAT",(IF(CK153="NO REFUND",0,(IF(CK153&gt;CK$4,0,IF(CK153&lt;CK$3,1,((CK$4-CK153)/CK$5))))))*100)</f>
        <v>35.254642397499616</v>
      </c>
      <c r="CM153" s="73">
        <v>21.5</v>
      </c>
      <c r="CN153" s="68">
        <f>IF(CM153="NO CIT","No CIT",IF(CM153&gt;CM$4,0,IF(CM153&lt;CM$3,1,((CM$4-CM153)/CM$5)))*100)</f>
        <v>63.302752293577981</v>
      </c>
      <c r="CO153" s="73">
        <v>17</v>
      </c>
      <c r="CP153" s="66">
        <f>IF(CO153="NO CIT","No CIT",IF(CO153&gt;CO$4,0,IF(CO153&lt;CO$3,1,((CO$5-CO153)/CO$5)))*100)</f>
        <v>46.875</v>
      </c>
      <c r="CQ153" s="157">
        <f>IF(OR(ISNUMBER(CJ153),ISNUMBER(CL153),ISNUMBER(CN153),ISNUMBER(CP153)),AVERAGE(CJ153,CL153,CN153,CP153),"")</f>
        <v>56.358098672769401</v>
      </c>
      <c r="CR153" s="128">
        <f>AVERAGE(CD153,CF153,CH153,CQ153)</f>
        <v>84.718066656857985</v>
      </c>
      <c r="CS153" s="78">
        <f>+CR153</f>
        <v>84.718066656857985</v>
      </c>
      <c r="CT153" s="115">
        <f>ROUND(CR153,1)</f>
        <v>84.7</v>
      </c>
      <c r="CU153" s="69">
        <f>RANK(CS153,CS$13:CS$224)</f>
        <v>37</v>
      </c>
      <c r="CV153" s="73">
        <v>8.5</v>
      </c>
      <c r="CW153" s="68">
        <f>(IF(CV153=-1,0,(IF(CV153&gt;CV$4,0,IF(CV153&lt;CV$3,1,((CV$4-CV153)/CV$5))))))*100</f>
        <v>95.283018867924525</v>
      </c>
      <c r="CX153" s="73">
        <v>2</v>
      </c>
      <c r="CY153" s="68">
        <f>(IF(CX153=-1,0,(IF(CX153&gt;CX$4,0,IF(CX153&lt;CX$3,1,((CX$4-CX153)/CX$5))))))*100</f>
        <v>99.408284023668642</v>
      </c>
      <c r="CZ153" s="73">
        <v>102.5</v>
      </c>
      <c r="DA153" s="68">
        <f>(IF(CZ153=-1,0,(IF(CZ153&gt;CZ$4,0,IF(CZ153&lt;CZ$3,1,((CZ$4-CZ153)/CZ$5))))))*100</f>
        <v>90.330188679245282</v>
      </c>
      <c r="DB153" s="73">
        <v>45</v>
      </c>
      <c r="DC153" s="68">
        <f>(IF(DB153=-1,0,(IF(DB153&gt;DB$4,0,IF(DB153&lt;DB$3,1,((DB$4-DB153)/DB$5))))))*100</f>
        <v>88.75</v>
      </c>
      <c r="DD153" s="73">
        <v>7.5</v>
      </c>
      <c r="DE153" s="68">
        <f>(IF(DD153=-1,0,(IF(DD153&gt;DD$4,0,IF(DD153&lt;DD$3,1,((DD$4-DD153)/DD$5))))))*100</f>
        <v>97.67025089605734</v>
      </c>
      <c r="DF153" s="73">
        <v>3</v>
      </c>
      <c r="DG153" s="68">
        <f>(IF(DF153=-1,0,(IF(DF153&gt;DF$4,0,IF(DF153&lt;DF$3,1,((DF$4-DF153)/DF$5))))))*100</f>
        <v>99.163179916317986</v>
      </c>
      <c r="DH153" s="73">
        <v>150</v>
      </c>
      <c r="DI153" s="68">
        <f>(IF(DH153=-1,0,(IF(DH153&gt;DH$4,0,IF(DH153&lt;DH$3,1,((DH$4-DH153)/DH$5))))))*100</f>
        <v>87.5</v>
      </c>
      <c r="DJ153" s="73">
        <v>50</v>
      </c>
      <c r="DK153" s="66">
        <f>(IF(DJ153=-1,0,(IF(DJ153&gt;DJ$4,0,IF(DJ153&lt;DJ$3,1,((DJ$4-DJ153)/DJ$5))))))*100</f>
        <v>92.857142857142861</v>
      </c>
      <c r="DL153" s="78">
        <f>AVERAGE(CW153,CY153,DA153,DC153,DE153,DG153,DI153,DK153)</f>
        <v>93.870258155044581</v>
      </c>
      <c r="DM153" s="78">
        <f>+DL153</f>
        <v>93.870258155044581</v>
      </c>
      <c r="DN153" s="115">
        <f>ROUND(DL153,1)</f>
        <v>93.9</v>
      </c>
      <c r="DO153" s="69">
        <f>RANK(DM153,DM$13:DM$224)</f>
        <v>32</v>
      </c>
      <c r="DP153" s="67">
        <v>634</v>
      </c>
      <c r="DQ153" s="66">
        <f>(IF(DP153=-1,0,(IF(DP153&gt;DP$4,0,IF(DP153&lt;DP$3,1,((DP$4-DP153)/DP$5))))))*100</f>
        <v>57.868852459016395</v>
      </c>
      <c r="DR153" s="67">
        <v>28.6</v>
      </c>
      <c r="DS153" s="66">
        <f>(IF(DR153=-1,0,(IF(DR153&gt;DR$4,0,IF(DR153&lt;DR$3,1,((DR$4-DR153)/DR$5))))))*100</f>
        <v>67.941507311586051</v>
      </c>
      <c r="DT153" s="67">
        <v>13</v>
      </c>
      <c r="DU153" s="66">
        <f>DT153/18*100</f>
        <v>72.222222222222214</v>
      </c>
      <c r="DV153" s="78">
        <f>AVERAGE(DU153,DQ153,DS153)</f>
        <v>66.010860664274887</v>
      </c>
      <c r="DW153" s="78">
        <f>+DV153</f>
        <v>66.010860664274887</v>
      </c>
      <c r="DX153" s="115">
        <f>ROUND(DV153,1)</f>
        <v>66</v>
      </c>
      <c r="DY153" s="69">
        <f>RANK(DW153,DW$13:DW$224)</f>
        <v>47</v>
      </c>
      <c r="DZ153" s="67">
        <v>48.033446703668702</v>
      </c>
      <c r="EA153" s="68">
        <f>(IF(DZ153=-1,0,(IF(DZ153&lt;DZ$4,0,IF(DZ153&gt;DZ$3,1,((-DZ$4+DZ153)/DZ$5))))))*100</f>
        <v>51.704463620741336</v>
      </c>
      <c r="EB153" s="67">
        <v>15</v>
      </c>
      <c r="EC153" s="66">
        <f>(IF(EB153=-1,0,(IF(EB153&lt;EB$4,0,IF(EB153&gt;EB$3,1,((-EB$4+EB153)/EB$5))))))*100</f>
        <v>93.75</v>
      </c>
      <c r="ED153" s="68">
        <f>AVERAGE(EA153,EC153)</f>
        <v>72.727231810370668</v>
      </c>
      <c r="EE153" s="78">
        <f>+ED153</f>
        <v>72.727231810370668</v>
      </c>
      <c r="EF153" s="115">
        <f>ROUND(ED153,1)</f>
        <v>72.7</v>
      </c>
      <c r="EG153" s="69">
        <f>RANK(EE153,EE$13:EE$224)</f>
        <v>30</v>
      </c>
      <c r="EH153" s="81"/>
      <c r="EI153" s="81"/>
      <c r="EJ153" s="81"/>
      <c r="EK153" s="83">
        <f>RANK(EN153,EN$13:EN$224)</f>
        <v>17</v>
      </c>
      <c r="EL153" s="134">
        <f>ROUND(EM153,1)</f>
        <v>80.7</v>
      </c>
      <c r="EM153" s="158">
        <f>AVERAGE(Q153,AC153,BA153,BH153,BY153,CR153,DL153,DV153,ED153,AO153)</f>
        <v>80.748066295490872</v>
      </c>
      <c r="EN153" s="139">
        <f>AVERAGE(Q153,AC153,BA153,BH153,BY153,CR153,DL153,DV153,ED153,AO153)</f>
        <v>80.748066295490872</v>
      </c>
      <c r="EO153" s="84"/>
      <c r="EP153" s="85"/>
      <c r="EQ153" s="46"/>
    </row>
    <row r="154" spans="1:149" ht="14.45" customHeight="1" x14ac:dyDescent="0.25">
      <c r="A154" s="64" t="s">
        <v>146</v>
      </c>
      <c r="B154" s="156" t="str">
        <f>INDEX('Economy Names'!$A$2:$H$213,'Economy Names'!L143,'Economy Names'!$K$1)</f>
        <v>Norway</v>
      </c>
      <c r="C154" s="65">
        <v>4</v>
      </c>
      <c r="D154" s="66">
        <f>(IF(C154=-1,0,(IF(C154&gt;C$4,0,IF(C154&lt;C$3,1,((C$4-C154)/C$5))))))*100</f>
        <v>82.35294117647058</v>
      </c>
      <c r="E154" s="65">
        <v>4</v>
      </c>
      <c r="F154" s="66">
        <f>(IF(E154=-1,0,(IF(E154&gt;E$4,0,IF(E154&lt;E$3,1,((E$4-E154)/E$5))))))*100</f>
        <v>96.482412060301499</v>
      </c>
      <c r="G154" s="67">
        <v>0.80403667227943998</v>
      </c>
      <c r="H154" s="66">
        <f>(IF(G154=-1,0,(IF(G154&gt;G$4,0,IF(G154&lt;G$3,1,((G$4-G154)/G$5))))))*100</f>
        <v>99.597981663860281</v>
      </c>
      <c r="I154" s="65">
        <v>4</v>
      </c>
      <c r="J154" s="66">
        <f>(IF(I154=-1,0,(IF(I154&gt;I$4,0,IF(I154&lt;I$3,1,((I$4-I154)/I$5))))))*100</f>
        <v>82.35294117647058</v>
      </c>
      <c r="K154" s="65">
        <v>4</v>
      </c>
      <c r="L154" s="66">
        <f>(IF(K154=-1,0,(IF(K154&gt;K$4,0,IF(K154&lt;K$3,1,((K$4-K154)/K$5))))))*100</f>
        <v>96.482412060301499</v>
      </c>
      <c r="M154" s="67">
        <v>0.80403667227943998</v>
      </c>
      <c r="N154" s="68">
        <f>(IF(M154=-1,0,(IF(M154&gt;M$4,0,IF(M154&lt;M$3,1,((M$4-M154)/M$5))))))*100</f>
        <v>99.597981663860281</v>
      </c>
      <c r="O154" s="67">
        <v>4.33053862987133</v>
      </c>
      <c r="P154" s="66">
        <f>(IF(O154=-1,0,(IF(O154&gt;O$4,0,IF(O154&lt;O$3,1,((O$4-O154)/O$5))))))*100</f>
        <v>98.917365342532165</v>
      </c>
      <c r="Q154" s="68">
        <f>25%*P154+12.5%*D154+12.5%*F154+12.5%*H154+12.5%*J154+12.5%*L154+12.5%*N154</f>
        <v>94.337675060791142</v>
      </c>
      <c r="R154" s="78">
        <f>+Q154</f>
        <v>94.337675060791142</v>
      </c>
      <c r="S154" s="115">
        <f>+ROUND(Q154,1)</f>
        <v>94.3</v>
      </c>
      <c r="T154" s="69">
        <f>RANK(R154,R$13:R$224)</f>
        <v>25</v>
      </c>
      <c r="U154" s="70">
        <v>11</v>
      </c>
      <c r="V154" s="66">
        <f>(IF(U154=-1,0,(IF(U154&gt;U$4,0,IF(U154&lt;U$3,1,((U$4-U154)/U$5))))))*100</f>
        <v>76</v>
      </c>
      <c r="W154" s="71">
        <v>109.5</v>
      </c>
      <c r="X154" s="66">
        <f>(IF(W154=-1,0,(IF(W154&gt;W$4,0,IF(W154&lt;W$3,1,((W$4-W154)/W$5))))))*100</f>
        <v>75.936599423631122</v>
      </c>
      <c r="Y154" s="71">
        <v>0.58904406217053995</v>
      </c>
      <c r="Z154" s="68">
        <f>(IF(Y154=-1,0,(IF(Y154&gt;Y$4,0,IF(Y154&lt;Y$3,1,((Y$4-Y154)/Y$5))))))*100</f>
        <v>97.054779689147296</v>
      </c>
      <c r="AA154" s="70">
        <v>11</v>
      </c>
      <c r="AB154" s="66">
        <f>IF(AA154="No Practice", 0, AA154/15*100)</f>
        <v>73.333333333333329</v>
      </c>
      <c r="AC154" s="68">
        <f>AVERAGE(V154,X154,Z154,AB154)</f>
        <v>80.581178111527933</v>
      </c>
      <c r="AD154" s="68">
        <f>+AC154</f>
        <v>80.581178111527933</v>
      </c>
      <c r="AE154" s="115">
        <f>+ROUND(AC154,1)</f>
        <v>80.599999999999994</v>
      </c>
      <c r="AF154" s="72">
        <f>RANK(AD154,AD$13:AD$224)</f>
        <v>22</v>
      </c>
      <c r="AG154" s="70">
        <v>4</v>
      </c>
      <c r="AH154" s="66">
        <f>(IF(AG154=-1,0,(IF(AG154&gt;AG$4,0,IF(AG154&lt;AG$3,1,((AG$4-AG154)/AG$5))))))*100</f>
        <v>83.333333333333343</v>
      </c>
      <c r="AI154" s="70">
        <v>66</v>
      </c>
      <c r="AJ154" s="66">
        <f>(IF(AI154=-1,0,(IF(AI154&gt;AI$4,0,IF(AI154&lt;AI$3,1,((AI$4-AI154)/AI$5))))))*100</f>
        <v>79.130434782608688</v>
      </c>
      <c r="AK154" s="71">
        <v>10.321117067859999</v>
      </c>
      <c r="AL154" s="66">
        <f>(IF(AK154=-1,0,(IF(AK154&gt;AK$4,0,IF(AK154&lt;AK$3,1,((AK$4-AK154)/AK$5))))))*100</f>
        <v>99.872578801631363</v>
      </c>
      <c r="AM154" s="70">
        <v>6</v>
      </c>
      <c r="AN154" s="66">
        <f>+IF(AM154="No Practice",0,AM154/8)*100</f>
        <v>75</v>
      </c>
      <c r="AO154" s="74">
        <f>AVERAGE(AH154,AJ154,AL154,AN154)</f>
        <v>84.334086729393348</v>
      </c>
      <c r="AP154" s="68">
        <f>+AO154</f>
        <v>84.334086729393348</v>
      </c>
      <c r="AQ154" s="115">
        <f>+ROUND(AO154,1)</f>
        <v>84.3</v>
      </c>
      <c r="AR154" s="69">
        <f>RANK(AP154,AP$13:AP$224)</f>
        <v>44</v>
      </c>
      <c r="AS154" s="75">
        <v>1</v>
      </c>
      <c r="AT154" s="66">
        <f>(IF(AS154=-1,0,(IF(AS154&gt;AS$4,0,IF(AS154&lt;AS$3,1,((AS$4-AS154)/AS$5))))))*100</f>
        <v>100</v>
      </c>
      <c r="AU154" s="75">
        <v>3</v>
      </c>
      <c r="AV154" s="66">
        <f>(IF(AU154=-1,0,(IF(AU154&gt;AU$4,0,IF(AU154&lt;AU$3,1,((AU$4-AU154)/AU$5))))))*100</f>
        <v>99.043062200956939</v>
      </c>
      <c r="AW154" s="75">
        <v>2.5015156885204601</v>
      </c>
      <c r="AX154" s="68">
        <f>(IF(AW154=-1,0,(IF(AW154&gt;AW$4,0,IF(AW154&lt;AW$3,1,((AW$4-AW154)/AW$5))))))*100</f>
        <v>83.323228743196935</v>
      </c>
      <c r="AY154" s="75">
        <v>20</v>
      </c>
      <c r="AZ154" s="66">
        <f>+IF(AY154="No Practice",0,AY154/30)*100</f>
        <v>66.666666666666657</v>
      </c>
      <c r="BA154" s="76">
        <f>AVERAGE(AT154,AV154,AX154,AZ154)</f>
        <v>87.258239402705129</v>
      </c>
      <c r="BB154" s="68">
        <f>+BA154</f>
        <v>87.258239402705129</v>
      </c>
      <c r="BC154" s="115">
        <f>+ROUND(BA154,1)</f>
        <v>87.3</v>
      </c>
      <c r="BD154" s="69">
        <f>RANK(BB154,BB$13:BB$224)</f>
        <v>15</v>
      </c>
      <c r="BE154" s="73">
        <v>6</v>
      </c>
      <c r="BF154" s="73">
        <v>5</v>
      </c>
      <c r="BG154" s="77">
        <f>+SUM(BE154,BF154)</f>
        <v>11</v>
      </c>
      <c r="BH154" s="76">
        <f>(IF(BG154=-1,0,(IF(BG154&lt;BG$4,0,IF(BG154&gt;BG$3,1,((-BG$4+BG154)/BG$5))))))*100</f>
        <v>55.000000000000007</v>
      </c>
      <c r="BI154" s="119">
        <f>+BH154</f>
        <v>55.000000000000007</v>
      </c>
      <c r="BJ154" s="115">
        <f>ROUND(BH154,1)</f>
        <v>55</v>
      </c>
      <c r="BK154" s="69">
        <f>RANK(BI154,BI$13:BI$224)</f>
        <v>94</v>
      </c>
      <c r="BL154" s="73">
        <v>7</v>
      </c>
      <c r="BM154" s="68">
        <f>(IF(BL154=-1,0,(IF(BL154&lt;BL$4,0,IF(BL154&gt;BL$3,1,((-BL$4+BL154)/BL$5))))))*100</f>
        <v>70</v>
      </c>
      <c r="BN154" s="73">
        <v>5</v>
      </c>
      <c r="BO154" s="68">
        <f>(IF(BN154=-1,0,(IF(BN154&lt;BN$4,0,IF(BN154&gt;BN$3,1,((-BN$4+BN154)/BN$5))))))*100</f>
        <v>50</v>
      </c>
      <c r="BP154" s="73">
        <v>8</v>
      </c>
      <c r="BQ154" s="68">
        <f>(IF(BP154=-1,0,(IF(BP154&lt;BP$4,0,IF(BP154&gt;BP$3,1,((-BP$4+BP154)/BP$5))))))*100</f>
        <v>80</v>
      </c>
      <c r="BR154" s="73">
        <v>5</v>
      </c>
      <c r="BS154" s="78">
        <f>(IF(BR154=-1,0,(IF(BR154&lt;BR$4,0,IF(BR154&gt;BR$3,1,((-BR$4+BR154)/BR$5))))))*100</f>
        <v>83.333333333333343</v>
      </c>
      <c r="BT154" s="73">
        <v>6</v>
      </c>
      <c r="BU154" s="68">
        <f>(IF(BT154=-1,0,(IF(BT154&lt;BT$4,0,IF(BT154&gt;BT$3,1,((-BT$4+BT154)/BT$5))))))*100</f>
        <v>85.714285714285708</v>
      </c>
      <c r="BV154" s="73">
        <v>7</v>
      </c>
      <c r="BW154" s="66">
        <f>(IF(BV154=-1,0,(IF(BV154&lt;BV$4,0,IF(BV154&gt;BV$3,1,((-BV$4+BV154)/BV$5))))))*100</f>
        <v>100</v>
      </c>
      <c r="BX154" s="77">
        <f>+SUM(BN154,BL154,BP154,BR154,BT154,BV154)</f>
        <v>38</v>
      </c>
      <c r="BY154" s="80">
        <f>(IF(BX154=-1,0,(IF(BX154&lt;BX$4,0,IF(BX154&gt;BX$3,1,((-BX$4+BX154)/BX$5))))))*100</f>
        <v>76</v>
      </c>
      <c r="BZ154" s="78">
        <f>+BY154</f>
        <v>76</v>
      </c>
      <c r="CA154" s="115">
        <f>+ROUND(BY154,1)</f>
        <v>76</v>
      </c>
      <c r="CB154" s="72">
        <f>RANK(BZ154,BZ$13:BZ$224)</f>
        <v>21</v>
      </c>
      <c r="CC154" s="73">
        <v>5</v>
      </c>
      <c r="CD154" s="68">
        <f>(IF(CC154=-1,0,(IF(CC154&gt;CC$4,0,IF(CC154&lt;CC$3,1,((CC$4-CC154)/CC$5))))))*100</f>
        <v>96.666666666666671</v>
      </c>
      <c r="CE154" s="73">
        <v>79</v>
      </c>
      <c r="CF154" s="66">
        <f>(IF(CE154=-1,0,(IF(CE154&gt;CE$4,0,IF(CE154&lt;CE$3,1,((CE$4-CE154)/CE$5))))))*100</f>
        <v>95.363214837712519</v>
      </c>
      <c r="CG154" s="73">
        <v>36.166617870481197</v>
      </c>
      <c r="CH154" s="66">
        <f>(IF(CG154=-1,0,(IF(CG154&gt;CG$4,0,IF(CG154&lt;CG$3,1,((CG$4-CG154)/CG$5)^$CH$3)))))*100</f>
        <v>85.830574713002932</v>
      </c>
      <c r="CI154" s="73">
        <v>9</v>
      </c>
      <c r="CJ154" s="78">
        <f>IF(CI154="NO VAT","No VAT",(IF(CI154="NO REFUND",0,(IF(CI154&gt;CI$5,0,IF(CI154&lt;CI$3,1,((CI$5-CI154)/CI$5))))))*100)</f>
        <v>82</v>
      </c>
      <c r="CK154" s="73">
        <v>14.119047619047601</v>
      </c>
      <c r="CL154" s="68">
        <f>IF(CK154="NO VAT","No VAT",(IF(CK154="NO REFUND",0,(IF(CK154&gt;CK$4,0,IF(CK154&lt;CK$3,1,((CK$4-CK154)/CK$5))))))*100)</f>
        <v>78.920757492186112</v>
      </c>
      <c r="CM154" s="73">
        <v>12</v>
      </c>
      <c r="CN154" s="68">
        <f>IF(CM154="NO CIT","No CIT",IF(CM154&gt;CM$4,0,IF(CM154&lt;CM$3,1,((CM$4-CM154)/CM$5)))*100)</f>
        <v>80.733944954128447</v>
      </c>
      <c r="CO154" s="73">
        <v>29.1428571428571</v>
      </c>
      <c r="CP154" s="66">
        <f>IF(CO154="NO CIT","No CIT",IF(CO154&gt;CO$4,0,IF(CO154&lt;CO$3,1,((CO$5-CO154)/CO$5)))*100)</f>
        <v>8.9285714285715638</v>
      </c>
      <c r="CQ154" s="157">
        <f>IF(OR(ISNUMBER(CJ154),ISNUMBER(CL154),ISNUMBER(CN154),ISNUMBER(CP154)),AVERAGE(CJ154,CL154,CN154,CP154),"")</f>
        <v>62.645818468721529</v>
      </c>
      <c r="CR154" s="128">
        <f>AVERAGE(CD154,CF154,CH154,CQ154)</f>
        <v>85.126568671525916</v>
      </c>
      <c r="CS154" s="78">
        <f>+CR154</f>
        <v>85.126568671525916</v>
      </c>
      <c r="CT154" s="115">
        <f>ROUND(CR154,1)</f>
        <v>85.1</v>
      </c>
      <c r="CU154" s="69">
        <f>RANK(CS154,CS$13:CS$224)</f>
        <v>34</v>
      </c>
      <c r="CV154" s="73">
        <v>2</v>
      </c>
      <c r="CW154" s="68">
        <f>(IF(CV154=-1,0,(IF(CV154&gt;CV$4,0,IF(CV154&lt;CV$3,1,((CV$4-CV154)/CV$5))))))*100</f>
        <v>99.371069182389931</v>
      </c>
      <c r="CX154" s="73">
        <v>2</v>
      </c>
      <c r="CY154" s="68">
        <f>(IF(CX154=-1,0,(IF(CX154&gt;CX$4,0,IF(CX154&lt;CX$3,1,((CX$4-CX154)/CX$5))))))*100</f>
        <v>99.408284023668642</v>
      </c>
      <c r="CZ154" s="73">
        <v>125</v>
      </c>
      <c r="DA154" s="68">
        <f>(IF(CZ154=-1,0,(IF(CZ154&gt;CZ$4,0,IF(CZ154&lt;CZ$3,1,((CZ$4-CZ154)/CZ$5))))))*100</f>
        <v>88.20754716981132</v>
      </c>
      <c r="DB154" s="73">
        <v>0</v>
      </c>
      <c r="DC154" s="68">
        <f>(IF(DB154=-1,0,(IF(DB154&gt;DB$4,0,IF(DB154&lt;DB$3,1,((DB$4-DB154)/DB$5))))))*100</f>
        <v>100</v>
      </c>
      <c r="DD154" s="73">
        <v>2</v>
      </c>
      <c r="DE154" s="68">
        <f>(IF(DD154=-1,0,(IF(DD154&gt;DD$4,0,IF(DD154&lt;DD$3,1,((DD$4-DD154)/DD$5))))))*100</f>
        <v>99.641577060931894</v>
      </c>
      <c r="DF154" s="73">
        <v>2</v>
      </c>
      <c r="DG154" s="68">
        <f>(IF(DF154=-1,0,(IF(DF154&gt;DF$4,0,IF(DF154&lt;DF$3,1,((DF$4-DF154)/DF$5))))))*100</f>
        <v>99.581589958159</v>
      </c>
      <c r="DH154" s="73">
        <v>125</v>
      </c>
      <c r="DI154" s="68">
        <f>(IF(DH154=-1,0,(IF(DH154&gt;DH$4,0,IF(DH154&lt;DH$3,1,((DH$4-DH154)/DH$5))))))*100</f>
        <v>89.583333333333343</v>
      </c>
      <c r="DJ154" s="73">
        <v>0</v>
      </c>
      <c r="DK154" s="66">
        <f>(IF(DJ154=-1,0,(IF(DJ154&gt;DJ$4,0,IF(DJ154&lt;DJ$3,1,((DJ$4-DJ154)/DJ$5))))))*100</f>
        <v>100</v>
      </c>
      <c r="DL154" s="78">
        <f>AVERAGE(CW154,CY154,DA154,DC154,DE154,DG154,DI154,DK154)</f>
        <v>96.97417509103677</v>
      </c>
      <c r="DM154" s="78">
        <f>+DL154</f>
        <v>96.97417509103677</v>
      </c>
      <c r="DN154" s="115">
        <f>ROUND(DL154,1)</f>
        <v>97</v>
      </c>
      <c r="DO154" s="69">
        <f>RANK(DM154,DM$13:DM$224)</f>
        <v>22</v>
      </c>
      <c r="DP154" s="67">
        <v>400</v>
      </c>
      <c r="DQ154" s="66">
        <f>(IF(DP154=-1,0,(IF(DP154&gt;DP$4,0,IF(DP154&lt;DP$3,1,((DP$4-DP154)/DP$5))))))*100</f>
        <v>77.049180327868854</v>
      </c>
      <c r="DR154" s="67">
        <v>9.9</v>
      </c>
      <c r="DS154" s="66">
        <f>(IF(DR154=-1,0,(IF(DR154&gt;DR$4,0,IF(DR154&lt;DR$3,1,((DR$4-DR154)/DR$5))))))*100</f>
        <v>88.976377952755897</v>
      </c>
      <c r="DT154" s="67">
        <v>14</v>
      </c>
      <c r="DU154" s="66">
        <f>DT154/18*100</f>
        <v>77.777777777777786</v>
      </c>
      <c r="DV154" s="78">
        <f>AVERAGE(DU154,DQ154,DS154)</f>
        <v>81.267778686134179</v>
      </c>
      <c r="DW154" s="78">
        <f>+DV154</f>
        <v>81.267778686134179</v>
      </c>
      <c r="DX154" s="115">
        <f>ROUND(DV154,1)</f>
        <v>81.3</v>
      </c>
      <c r="DY154" s="69">
        <f>RANK(DW154,DW$13:DW$224)</f>
        <v>3</v>
      </c>
      <c r="DZ154" s="67">
        <v>91.888652507715307</v>
      </c>
      <c r="EA154" s="68">
        <f>(IF(DZ154=-1,0,(IF(DZ154&lt;DZ$4,0,IF(DZ154&gt;DZ$3,1,((-DZ$4+DZ154)/DZ$5))))))*100</f>
        <v>98.911358996464259</v>
      </c>
      <c r="EB154" s="67">
        <v>11.5</v>
      </c>
      <c r="EC154" s="66">
        <f>(IF(EB154=-1,0,(IF(EB154&lt;EB$4,0,IF(EB154&gt;EB$3,1,((-EB$4+EB154)/EB$5))))))*100</f>
        <v>71.875</v>
      </c>
      <c r="ED154" s="68">
        <f>AVERAGE(EA154,EC154)</f>
        <v>85.393179498232129</v>
      </c>
      <c r="EE154" s="78">
        <f>+ED154</f>
        <v>85.393179498232129</v>
      </c>
      <c r="EF154" s="115">
        <f>ROUND(ED154,1)</f>
        <v>85.4</v>
      </c>
      <c r="EG154" s="69">
        <f>RANK(EE154,EE$13:EE$224)</f>
        <v>5</v>
      </c>
      <c r="EH154" s="81"/>
      <c r="EI154" s="81"/>
      <c r="EJ154" s="81"/>
      <c r="EK154" s="83">
        <f>RANK(EN154,EN$13:EN$224)</f>
        <v>9</v>
      </c>
      <c r="EL154" s="134">
        <f>ROUND(EM154,1)</f>
        <v>82.6</v>
      </c>
      <c r="EM154" s="158">
        <f>AVERAGE(Q154,AC154,BA154,BH154,BY154,CR154,DL154,DV154,ED154,AO154)</f>
        <v>82.62728812513464</v>
      </c>
      <c r="EN154" s="139">
        <f>AVERAGE(Q154,AC154,BA154,BH154,BY154,CR154,DL154,DV154,ED154,AO154)</f>
        <v>82.62728812513464</v>
      </c>
      <c r="EO154" s="84"/>
      <c r="EP154" s="85"/>
      <c r="EQ154" s="46"/>
    </row>
    <row r="155" spans="1:149" ht="14.45" customHeight="1" x14ac:dyDescent="0.25">
      <c r="A155" s="64" t="s">
        <v>147</v>
      </c>
      <c r="B155" s="156" t="str">
        <f>INDEX('Economy Names'!$A$2:$H$213,'Economy Names'!L144,'Economy Names'!$K$1)</f>
        <v>Oman</v>
      </c>
      <c r="C155" s="65">
        <v>4</v>
      </c>
      <c r="D155" s="66">
        <f>(IF(C155=-1,0,(IF(C155&gt;C$4,0,IF(C155&lt;C$3,1,((C$4-C155)/C$5))))))*100</f>
        <v>82.35294117647058</v>
      </c>
      <c r="E155" s="65">
        <v>4</v>
      </c>
      <c r="F155" s="66">
        <f>(IF(E155=-1,0,(IF(E155&gt;E$4,0,IF(E155&lt;E$3,1,((E$4-E155)/E$5))))))*100</f>
        <v>96.482412060301499</v>
      </c>
      <c r="G155" s="67">
        <v>3.07317093223699</v>
      </c>
      <c r="H155" s="66">
        <f>(IF(G155=-1,0,(IF(G155&gt;G$4,0,IF(G155&lt;G$3,1,((G$4-G155)/G$5))))))*100</f>
        <v>98.463414533881505</v>
      </c>
      <c r="I155" s="65">
        <v>5</v>
      </c>
      <c r="J155" s="66">
        <f>(IF(I155=-1,0,(IF(I155&gt;I$4,0,IF(I155&lt;I$3,1,((I$4-I155)/I$5))))))*100</f>
        <v>76.470588235294116</v>
      </c>
      <c r="K155" s="65">
        <v>5</v>
      </c>
      <c r="L155" s="66">
        <f>(IF(K155=-1,0,(IF(K155&gt;K$4,0,IF(K155&lt;K$3,1,((K$4-K155)/K$5))))))*100</f>
        <v>95.477386934673376</v>
      </c>
      <c r="M155" s="67">
        <v>3.07317093223699</v>
      </c>
      <c r="N155" s="68">
        <f>(IF(M155=-1,0,(IF(M155&gt;M$4,0,IF(M155&lt;M$3,1,((M$4-M155)/M$5))))))*100</f>
        <v>98.463414533881505</v>
      </c>
      <c r="O155" s="67">
        <v>0</v>
      </c>
      <c r="P155" s="66">
        <f>(IF(O155=-1,0,(IF(O155&gt;O$4,0,IF(O155&lt;O$3,1,((O$4-O155)/O$5))))))*100</f>
        <v>100</v>
      </c>
      <c r="Q155" s="68">
        <f>25%*P155+12.5%*D155+12.5%*F155+12.5%*H155+12.5%*J155+12.5%*L155+12.5%*N155</f>
        <v>93.463769684312837</v>
      </c>
      <c r="R155" s="78">
        <f>+Q155</f>
        <v>93.463769684312837</v>
      </c>
      <c r="S155" s="115">
        <f>+ROUND(Q155,1)</f>
        <v>93.5</v>
      </c>
      <c r="T155" s="69">
        <f>RANK(R155,R$13:R$224)</f>
        <v>32</v>
      </c>
      <c r="U155" s="70">
        <v>15</v>
      </c>
      <c r="V155" s="66">
        <f>(IF(U155=-1,0,(IF(U155&gt;U$4,0,IF(U155&lt;U$3,1,((U$4-U155)/U$5))))))*100</f>
        <v>60</v>
      </c>
      <c r="W155" s="70">
        <v>125</v>
      </c>
      <c r="X155" s="66">
        <f>(IF(W155=-1,0,(IF(W155&gt;W$4,0,IF(W155&lt;W$3,1,((W$4-W155)/W$5))))))*100</f>
        <v>71.46974063400576</v>
      </c>
      <c r="Y155" s="71">
        <v>0.809137442007</v>
      </c>
      <c r="Z155" s="68">
        <f>(IF(Y155=-1,0,(IF(Y155&gt;Y$4,0,IF(Y155&lt;Y$3,1,((Y$4-Y155)/Y$5))))))*100</f>
        <v>95.954312789965002</v>
      </c>
      <c r="AA155" s="70">
        <v>11</v>
      </c>
      <c r="AB155" s="66">
        <f>IF(AA155="No Practice", 0, AA155/15*100)</f>
        <v>73.333333333333329</v>
      </c>
      <c r="AC155" s="68">
        <f>AVERAGE(V155,X155,Z155,AB155)</f>
        <v>75.189346689326015</v>
      </c>
      <c r="AD155" s="68">
        <f>+AC155</f>
        <v>75.189346689326015</v>
      </c>
      <c r="AE155" s="115">
        <f>+ROUND(AC155,1)</f>
        <v>75.2</v>
      </c>
      <c r="AF155" s="72">
        <f>RANK(AD155,AD$13:AD$224)</f>
        <v>47</v>
      </c>
      <c r="AG155" s="70">
        <v>5</v>
      </c>
      <c r="AH155" s="66">
        <f>(IF(AG155=-1,0,(IF(AG155&gt;AG$4,0,IF(AG155&lt;AG$3,1,((AG$4-AG155)/AG$5))))))*100</f>
        <v>66.666666666666657</v>
      </c>
      <c r="AI155" s="70">
        <v>30</v>
      </c>
      <c r="AJ155" s="66">
        <f>(IF(AI155=-1,0,(IF(AI155&gt;AI$4,0,IF(AI155&lt;AI$3,1,((AI$4-AI155)/AI$5))))))*100</f>
        <v>94.782608695652172</v>
      </c>
      <c r="AK155" s="71">
        <v>50.028675070345898</v>
      </c>
      <c r="AL155" s="66">
        <f>(IF(AK155=-1,0,(IF(AK155&gt;AK$4,0,IF(AK155&lt;AK$3,1,((AK$4-AK155)/AK$5))))))*100</f>
        <v>99.382362036168573</v>
      </c>
      <c r="AM155" s="70">
        <v>7</v>
      </c>
      <c r="AN155" s="66">
        <f>+IF(AM155="No Practice",0,AM155/8)*100</f>
        <v>87.5</v>
      </c>
      <c r="AO155" s="74">
        <f>AVERAGE(AH155,AJ155,AL155,AN155)</f>
        <v>87.082909349621843</v>
      </c>
      <c r="AP155" s="68">
        <f>+AO155</f>
        <v>87.082909349621843</v>
      </c>
      <c r="AQ155" s="115">
        <f>+ROUND(AO155,1)</f>
        <v>87.1</v>
      </c>
      <c r="AR155" s="69">
        <f>RANK(AP155,AP$13:AP$224)</f>
        <v>35</v>
      </c>
      <c r="AS155" s="75">
        <v>3</v>
      </c>
      <c r="AT155" s="66">
        <f>(IF(AS155=-1,0,(IF(AS155&gt;AS$4,0,IF(AS155&lt;AS$3,1,((AS$4-AS155)/AS$5))))))*100</f>
        <v>83.333333333333343</v>
      </c>
      <c r="AU155" s="75">
        <v>18</v>
      </c>
      <c r="AV155" s="66">
        <f>(IF(AU155=-1,0,(IF(AU155&gt;AU$4,0,IF(AU155&lt;AU$3,1,((AU$4-AU155)/AU$5))))))*100</f>
        <v>91.866028708133967</v>
      </c>
      <c r="AW155" s="75">
        <v>5.9592114868287798</v>
      </c>
      <c r="AX155" s="68">
        <f>(IF(AW155=-1,0,(IF(AW155&gt;AW$4,0,IF(AW155&lt;AW$3,1,((AW$4-AW155)/AW$5))))))*100</f>
        <v>60.271923421141473</v>
      </c>
      <c r="AY155" s="75">
        <v>17</v>
      </c>
      <c r="AZ155" s="66">
        <f>+IF(AY155="No Practice",0,AY155/30)*100</f>
        <v>56.666666666666664</v>
      </c>
      <c r="BA155" s="76">
        <f>AVERAGE(AT155,AV155,AX155,AZ155)</f>
        <v>73.034488032318862</v>
      </c>
      <c r="BB155" s="68">
        <f>+BA155</f>
        <v>73.034488032318862</v>
      </c>
      <c r="BC155" s="115">
        <f>+ROUND(BA155,1)</f>
        <v>73</v>
      </c>
      <c r="BD155" s="69">
        <f>RANK(BB155,BB$13:BB$224)</f>
        <v>52</v>
      </c>
      <c r="BE155" s="73">
        <v>6</v>
      </c>
      <c r="BF155" s="73">
        <v>1</v>
      </c>
      <c r="BG155" s="77">
        <f>+SUM(BE155,BF155)</f>
        <v>7</v>
      </c>
      <c r="BH155" s="76">
        <f>(IF(BG155=-1,0,(IF(BG155&lt;BG$4,0,IF(BG155&gt;BG$3,1,((-BG$4+BG155)/BG$5))))))*100</f>
        <v>35</v>
      </c>
      <c r="BI155" s="119">
        <f>+BH155</f>
        <v>35</v>
      </c>
      <c r="BJ155" s="115">
        <f>ROUND(BH155,1)</f>
        <v>35</v>
      </c>
      <c r="BK155" s="69">
        <f>RANK(BI155,BI$13:BI$224)</f>
        <v>144</v>
      </c>
      <c r="BL155" s="73">
        <v>8</v>
      </c>
      <c r="BM155" s="68">
        <f>(IF(BL155=-1,0,(IF(BL155&lt;BL$4,0,IF(BL155&gt;BL$3,1,((-BL$4+BL155)/BL$5))))))*100</f>
        <v>80</v>
      </c>
      <c r="BN155" s="73">
        <v>5</v>
      </c>
      <c r="BO155" s="68">
        <f>(IF(BN155=-1,0,(IF(BN155&lt;BN$4,0,IF(BN155&gt;BN$3,1,((-BN$4+BN155)/BN$5))))))*100</f>
        <v>50</v>
      </c>
      <c r="BP155" s="73">
        <v>3</v>
      </c>
      <c r="BQ155" s="68">
        <f>(IF(BP155=-1,0,(IF(BP155&lt;BP$4,0,IF(BP155&gt;BP$3,1,((-BP$4+BP155)/BP$5))))))*100</f>
        <v>30</v>
      </c>
      <c r="BR155" s="73">
        <v>4</v>
      </c>
      <c r="BS155" s="78">
        <f>(IF(BR155=-1,0,(IF(BR155&lt;BR$4,0,IF(BR155&gt;BR$3,1,((-BR$4+BR155)/BR$5))))))*100</f>
        <v>66.666666666666657</v>
      </c>
      <c r="BT155" s="73">
        <v>5</v>
      </c>
      <c r="BU155" s="68">
        <f>(IF(BT155=-1,0,(IF(BT155&lt;BT$4,0,IF(BT155&gt;BT$3,1,((-BT$4+BT155)/BT$5))))))*100</f>
        <v>71.428571428571431</v>
      </c>
      <c r="BV155" s="73">
        <v>3</v>
      </c>
      <c r="BW155" s="66">
        <f>(IF(BV155=-1,0,(IF(BV155&lt;BV$4,0,IF(BV155&gt;BV$3,1,((-BV$4+BV155)/BV$5))))))*100</f>
        <v>42.857142857142854</v>
      </c>
      <c r="BX155" s="77">
        <f>+SUM(BN155,BL155,BP155,BR155,BT155,BV155)</f>
        <v>28</v>
      </c>
      <c r="BY155" s="80">
        <f>(IF(BX155=-1,0,(IF(BX155&lt;BX$4,0,IF(BX155&gt;BX$3,1,((-BX$4+BX155)/BX$5))))))*100</f>
        <v>56.000000000000007</v>
      </c>
      <c r="BZ155" s="78">
        <f>+BY155</f>
        <v>56.000000000000007</v>
      </c>
      <c r="CA155" s="115">
        <f>+ROUND(BY155,1)</f>
        <v>56</v>
      </c>
      <c r="CB155" s="72">
        <f>RANK(BZ155,BZ$13:BZ$224)</f>
        <v>88</v>
      </c>
      <c r="CC155" s="73">
        <v>15</v>
      </c>
      <c r="CD155" s="68">
        <f>(IF(CC155=-1,0,(IF(CC155&gt;CC$4,0,IF(CC155&lt;CC$3,1,((CC$4-CC155)/CC$5))))))*100</f>
        <v>80</v>
      </c>
      <c r="CE155" s="73">
        <v>68</v>
      </c>
      <c r="CF155" s="66">
        <f>(IF(CE155=-1,0,(IF(CE155&gt;CE$4,0,IF(CE155&lt;CE$3,1,((CE$4-CE155)/CE$5))))))*100</f>
        <v>97.063369397217926</v>
      </c>
      <c r="CG155" s="73">
        <v>27.371701067686899</v>
      </c>
      <c r="CH155" s="66">
        <f>(IF(CG155=-1,0,(IF(CG155&gt;CG$4,0,IF(CG155&lt;CG$3,1,((CG$4-CG155)/CG$5)^$CH$3)))))*100</f>
        <v>98.23900650815645</v>
      </c>
      <c r="CI155" s="73" t="s">
        <v>1976</v>
      </c>
      <c r="CJ155" s="78" t="str">
        <f>IF(CI155="NO VAT","No VAT",(IF(CI155="NO REFUND",0,(IF(CI155&gt;CI$5,0,IF(CI155&lt;CI$3,1,((CI$5-CI155)/CI$5))))))*100)</f>
        <v>No VAT</v>
      </c>
      <c r="CK155" s="73" t="s">
        <v>1976</v>
      </c>
      <c r="CL155" s="68" t="str">
        <f>IF(CK155="NO VAT","No VAT",(IF(CK155="NO REFUND",0,(IF(CK155&gt;CK$4,0,IF(CK155&lt;CK$3,1,((CK$4-CK155)/CK$5))))))*100)</f>
        <v>No VAT</v>
      </c>
      <c r="CM155" s="73">
        <v>17.5</v>
      </c>
      <c r="CN155" s="68">
        <f>IF(CM155="NO CIT","No CIT",IF(CM155&gt;CM$4,0,IF(CM155&lt;CM$3,1,((CM$4-CM155)/CM$5)))*100)</f>
        <v>70.642201834862391</v>
      </c>
      <c r="CO155" s="73">
        <v>0</v>
      </c>
      <c r="CP155" s="66">
        <f>IF(CO155="NO CIT","No CIT",IF(CO155&gt;CO$4,0,IF(CO155&lt;CO$3,1,((CO$5-CO155)/CO$5)))*100)</f>
        <v>100</v>
      </c>
      <c r="CQ155" s="157">
        <f>IF(OR(ISNUMBER(CJ155),ISNUMBER(CL155),ISNUMBER(CN155),ISNUMBER(CP155)),AVERAGE(CJ155,CL155,CN155,CP155),"")</f>
        <v>85.321100917431195</v>
      </c>
      <c r="CR155" s="128">
        <f>AVERAGE(CD155,CF155,CH155,CQ155)</f>
        <v>90.155869205701379</v>
      </c>
      <c r="CS155" s="78">
        <f>+CR155</f>
        <v>90.155869205701379</v>
      </c>
      <c r="CT155" s="115">
        <f>ROUND(CR155,1)</f>
        <v>90.2</v>
      </c>
      <c r="CU155" s="69">
        <f>RANK(CS155,CS$13:CS$224)</f>
        <v>11</v>
      </c>
      <c r="CV155" s="73">
        <v>27.5</v>
      </c>
      <c r="CW155" s="68">
        <f>(IF(CV155=-1,0,(IF(CV155&gt;CV$4,0,IF(CV155&lt;CV$3,1,((CV$4-CV155)/CV$5))))))*100</f>
        <v>83.333333333333343</v>
      </c>
      <c r="CX155" s="73">
        <v>7</v>
      </c>
      <c r="CY155" s="68">
        <f>(IF(CX155=-1,0,(IF(CX155&gt;CX$4,0,IF(CX155&lt;CX$3,1,((CX$4-CX155)/CX$5))))))*100</f>
        <v>96.449704142011839</v>
      </c>
      <c r="CZ155" s="73">
        <v>279</v>
      </c>
      <c r="DA155" s="68">
        <f>(IF(CZ155=-1,0,(IF(CZ155&gt;CZ$4,0,IF(CZ155&lt;CZ$3,1,((CZ$4-CZ155)/CZ$5))))))*100</f>
        <v>73.679245283018872</v>
      </c>
      <c r="DB155" s="73">
        <v>107.142857142857</v>
      </c>
      <c r="DC155" s="68">
        <f>(IF(DB155=-1,0,(IF(DB155&gt;DB$4,0,IF(DB155&lt;DB$3,1,((DB$4-DB155)/DB$5))))))*100</f>
        <v>73.214285714285751</v>
      </c>
      <c r="DD155" s="73">
        <v>39</v>
      </c>
      <c r="DE155" s="68">
        <f>(IF(DD155=-1,0,(IF(DD155&gt;DD$4,0,IF(DD155&lt;DD$3,1,((DD$4-DD155)/DD$5))))))*100</f>
        <v>86.379928315412187</v>
      </c>
      <c r="DF155" s="73">
        <v>7</v>
      </c>
      <c r="DG155" s="68">
        <f>(IF(DF155=-1,0,(IF(DF155&gt;DF$4,0,IF(DF155&lt;DF$3,1,((DF$4-DF155)/DF$5))))))*100</f>
        <v>97.489539748953973</v>
      </c>
      <c r="DH155" s="73">
        <v>243.57142857142901</v>
      </c>
      <c r="DI155" s="68">
        <f>(IF(DH155=-1,0,(IF(DH155&gt;DH$4,0,IF(DH155&lt;DH$3,1,((DH$4-DH155)/DH$5))))))*100</f>
        <v>79.702380952380906</v>
      </c>
      <c r="DJ155" s="73">
        <v>124</v>
      </c>
      <c r="DK155" s="66">
        <f>(IF(DJ155=-1,0,(IF(DJ155&gt;DJ$4,0,IF(DJ155&lt;DJ$3,1,((DJ$4-DJ155)/DJ$5))))))*100</f>
        <v>82.285714285714278</v>
      </c>
      <c r="DL155" s="78">
        <f>AVERAGE(CW155,CY155,DA155,DC155,DE155,DG155,DI155,DK155)</f>
        <v>84.066766471888883</v>
      </c>
      <c r="DM155" s="78">
        <f>+DL155</f>
        <v>84.066766471888883</v>
      </c>
      <c r="DN155" s="115">
        <f>ROUND(DL155,1)</f>
        <v>84.1</v>
      </c>
      <c r="DO155" s="69">
        <f>RANK(DM155,DM$13:DM$224)</f>
        <v>64</v>
      </c>
      <c r="DP155" s="67">
        <v>598</v>
      </c>
      <c r="DQ155" s="66">
        <f>(IF(DP155=-1,0,(IF(DP155&gt;DP$4,0,IF(DP155&lt;DP$3,1,((DP$4-DP155)/DP$5))))))*100</f>
        <v>60.819672131147541</v>
      </c>
      <c r="DR155" s="67">
        <v>15.1</v>
      </c>
      <c r="DS155" s="66">
        <f>(IF(DR155=-1,0,(IF(DR155&gt;DR$4,0,IF(DR155&lt;DR$3,1,((DR$4-DR155)/DR$5))))))*100</f>
        <v>83.127109111361079</v>
      </c>
      <c r="DT155" s="67">
        <v>7.5</v>
      </c>
      <c r="DU155" s="66">
        <f>DT155/18*100</f>
        <v>41.666666666666671</v>
      </c>
      <c r="DV155" s="78">
        <f>AVERAGE(DU155,DQ155,DS155)</f>
        <v>61.871149303058438</v>
      </c>
      <c r="DW155" s="78">
        <f>+DV155</f>
        <v>61.871149303058438</v>
      </c>
      <c r="DX155" s="115">
        <f>ROUND(DV155,1)</f>
        <v>61.9</v>
      </c>
      <c r="DY155" s="69">
        <f>RANK(DW155,DW$13:DW$224)</f>
        <v>69</v>
      </c>
      <c r="DZ155" s="67">
        <v>41.0768710274562</v>
      </c>
      <c r="EA155" s="68">
        <f>(IF(DZ155=-1,0,(IF(DZ155&lt;DZ$4,0,IF(DZ155&gt;DZ$3,1,((-DZ$4+DZ155)/DZ$5))))))*100</f>
        <v>44.216222849791386</v>
      </c>
      <c r="EB155" s="67">
        <v>7</v>
      </c>
      <c r="EC155" s="66">
        <f>(IF(EB155=-1,0,(IF(EB155&lt;EB$4,0,IF(EB155&gt;EB$3,1,((-EB$4+EB155)/EB$5))))))*100</f>
        <v>43.75</v>
      </c>
      <c r="ED155" s="68">
        <f>AVERAGE(EA155,EC155)</f>
        <v>43.983111424895696</v>
      </c>
      <c r="EE155" s="78">
        <f>+ED155</f>
        <v>43.983111424895696</v>
      </c>
      <c r="EF155" s="115">
        <f>ROUND(ED155,1)</f>
        <v>44</v>
      </c>
      <c r="EG155" s="69">
        <f>RANK(EE155,EE$13:EE$224)</f>
        <v>97</v>
      </c>
      <c r="EH155" s="81"/>
      <c r="EI155" s="81"/>
      <c r="EJ155" s="81"/>
      <c r="EK155" s="83">
        <f>RANK(EN155,EN$13:EN$224)</f>
        <v>68</v>
      </c>
      <c r="EL155" s="134">
        <f>ROUND(EM155,1)</f>
        <v>70</v>
      </c>
      <c r="EM155" s="158">
        <f>AVERAGE(Q155,AC155,BA155,BH155,BY155,CR155,DL155,DV155,ED155,AO155)</f>
        <v>69.984741016112395</v>
      </c>
      <c r="EN155" s="139">
        <f>AVERAGE(Q155,AC155,BA155,BH155,BY155,CR155,DL155,DV155,ED155,AO155)</f>
        <v>69.984741016112395</v>
      </c>
      <c r="EO155" s="84"/>
      <c r="EP155" s="85"/>
      <c r="EQ155" s="46"/>
    </row>
    <row r="156" spans="1:149" ht="14.45" customHeight="1" x14ac:dyDescent="0.25">
      <c r="A156" s="64" t="s">
        <v>148</v>
      </c>
      <c r="B156" s="156" t="str">
        <f>INDEX('Economy Names'!$A$2:$H$213,'Economy Names'!L145,'Economy Names'!$K$1)</f>
        <v>Pakistan</v>
      </c>
      <c r="C156" s="86">
        <f>VLOOKUP($C$244,$A$12:$EH$225,C$226,0)*$D$244+VLOOKUP($C$245,$A$12:$EH$225,C$226,0)*$D$245</f>
        <v>5</v>
      </c>
      <c r="D156" s="87">
        <f>VLOOKUP($C$244,$A$12:$EG$225,D$226,0)*$D$244+VLOOKUP($C$245,$A$12:$EG$225,D$226,0)*$D$245</f>
        <v>76.470588235294116</v>
      </c>
      <c r="E156" s="88">
        <f>VLOOKUP($C$244,$A$12:$EH$225,E$226,0)*$D$244+VLOOKUP($C$245,$A$12:$EH$225,E$226,0)*$D$245</f>
        <v>16.5</v>
      </c>
      <c r="F156" s="87">
        <f>VLOOKUP($C$244,$A$12:$EG$225,F$226,0)*$D$244+VLOOKUP($C$245,$A$12:$EG$225,F$226,0)*$D$245</f>
        <v>83.91959798994975</v>
      </c>
      <c r="G156" s="90">
        <f>VLOOKUP($C$244,$A$12:$EH$225,G$226,0)*$D$244+VLOOKUP($C$245,$A$12:$EH$225,G$226,0)*$D$245</f>
        <v>6.6575154752145433</v>
      </c>
      <c r="H156" s="87">
        <f>VLOOKUP($C$244,$A$12:$EG$225,H$226,0)*$D$244+VLOOKUP($C$245,$A$12:$EG$225,H$226,0)*$D$245</f>
        <v>96.671242262392724</v>
      </c>
      <c r="I156" s="86">
        <f>VLOOKUP($C$244,$A$12:$EH$225,I$226,0)*$D$244+VLOOKUP($C$245,$A$12:$EH$225,I$226,0)*$D$245</f>
        <v>5</v>
      </c>
      <c r="J156" s="87">
        <f>VLOOKUP($C$244,$A$12:$EG$225,J$226,0)*$D$244+VLOOKUP($C$245,$A$12:$EG$225,J$226,0)*$D$245</f>
        <v>76.470588235294116</v>
      </c>
      <c r="K156" s="88">
        <f>VLOOKUP($C$244,$A$12:$EH$225,K$226,0)*$D$244+VLOOKUP($C$245,$A$12:$EH$225,K$226,0)*$D$245</f>
        <v>16.5</v>
      </c>
      <c r="L156" s="87">
        <f>VLOOKUP($C$244,$A$12:$EG$225,L$226,0)*$D$244+VLOOKUP($C$245,$A$12:$EG$225,L$226,0)*$D$245</f>
        <v>83.91959798994975</v>
      </c>
      <c r="M156" s="90">
        <f>VLOOKUP($C$244,$A$12:$EH$225,M$226,0)*$D$244+VLOOKUP($C$245,$A$12:$EH$225,M$226,0)*$D$245</f>
        <v>6.6575154752145433</v>
      </c>
      <c r="N156" s="89">
        <f>VLOOKUP($C$244,$A$12:$EG$225,N$226,0)*$D$244+VLOOKUP($C$245,$A$12:$EG$225,N$226,0)*$D$245</f>
        <v>96.671242262392724</v>
      </c>
      <c r="O156" s="90">
        <f>VLOOKUP($C$244,$A$12:$EH$225,O$226,0)*$D$244+VLOOKUP($C$245,$A$12:$EH$225,O$226,0)*$D$245</f>
        <v>0</v>
      </c>
      <c r="P156" s="87">
        <f>VLOOKUP($C$244,$A$12:$EG$225,P$226,0)*$D$244+VLOOKUP($C$245,$A$12:$EG$225,P$226,0)*$D$245</f>
        <v>100</v>
      </c>
      <c r="Q156" s="68">
        <f>25%*P156+12.5%*D156+12.5%*F156+12.5%*H156+12.5%*J156+12.5%*L156+12.5%*N156</f>
        <v>89.265357121909148</v>
      </c>
      <c r="R156" s="78">
        <f>+Q156</f>
        <v>89.265357121909148</v>
      </c>
      <c r="S156" s="115">
        <f>+ROUND(Q156,1)</f>
        <v>89.3</v>
      </c>
      <c r="T156" s="69">
        <f>RANK(R156,R$13:R$224)</f>
        <v>72</v>
      </c>
      <c r="U156" s="86">
        <f>VLOOKUP($C$244,$A$12:$EH$225,U$226,0)*$D$244+VLOOKUP($C$245,$A$12:$EH$225,U$226,0)*$D$245</f>
        <v>17.05</v>
      </c>
      <c r="V156" s="87">
        <f>VLOOKUP($C$244,$A$12:$EG$225,V$226,0)*$D$244+VLOOKUP($C$245,$A$12:$EG$225,V$226,0)*$D$245</f>
        <v>51.800000000000004</v>
      </c>
      <c r="W156" s="90">
        <f>VLOOKUP($C$244,$A$12:$EH$225,W$226,0)*$D$244+VLOOKUP($C$245,$A$12:$EH$225,W$226,0)*$D$245</f>
        <v>124.9</v>
      </c>
      <c r="X156" s="87">
        <f>VLOOKUP($C$244,$A$12:$EG$225,X$226,0)*$D$244+VLOOKUP($C$245,$A$12:$EG$225,X$226,0)*$D$245</f>
        <v>71.498559077809801</v>
      </c>
      <c r="Y156" s="90">
        <f>VLOOKUP($C$244,$A$12:$EH$225,Y$226,0)*$D$244+VLOOKUP($C$245,$A$12:$EH$225,Y$226,0)*$D$245</f>
        <v>8.7888002751433518</v>
      </c>
      <c r="Z156" s="89">
        <f>VLOOKUP($C$244,$A$12:$EG$225,Z$226,0)*$D$244+VLOOKUP($C$245,$A$12:$EG$225,Z$226,0)*$D$245</f>
        <v>56.055998624283234</v>
      </c>
      <c r="AA156" s="91">
        <f>VLOOKUP($C$244,$A$12:$EH$225,AA$226,0)*$D$244+VLOOKUP($C$245,$A$12:$EH$225,AA$226,0)*$D$245</f>
        <v>12.975</v>
      </c>
      <c r="AB156" s="87">
        <f>VLOOKUP($C$244,$A$12:$EG$225,AB$226,0)*$D$244+VLOOKUP($C$245,$A$12:$EG$225,AB$226,0)*$D$245</f>
        <v>86.5</v>
      </c>
      <c r="AC156" s="68">
        <f>AVERAGE(V156,X156,Z156,AB156)</f>
        <v>66.463639425523269</v>
      </c>
      <c r="AD156" s="68">
        <f>+AC156</f>
        <v>66.463639425523269</v>
      </c>
      <c r="AE156" s="115">
        <f>+ROUND(AC156,1)</f>
        <v>66.5</v>
      </c>
      <c r="AF156" s="72">
        <f>RANK(AD156,AD$13:AD$224)</f>
        <v>112</v>
      </c>
      <c r="AG156" s="88">
        <f>VLOOKUP($C$244,$A$12:$EH$225,AG$226,0)*$D$244+VLOOKUP($C$245,$A$12:$EH$225,AG$226,0)*$D$245</f>
        <v>6</v>
      </c>
      <c r="AH156" s="87">
        <f>VLOOKUP($C$244,$A$12:$EG$225,AH$226,0)*$D$244+VLOOKUP($C$245,$A$12:$EG$225,AH$226,0)*$D$245</f>
        <v>50</v>
      </c>
      <c r="AI156" s="88">
        <f>VLOOKUP($C$244,$A$12:$EH$225,AI$226,0)*$D$244+VLOOKUP($C$245,$A$12:$EH$225,AI$226,0)*$D$245</f>
        <v>112.65</v>
      </c>
      <c r="AJ156" s="87">
        <f>VLOOKUP($C$244,$A$12:$EG$225,AJ$226,0)*$D$244+VLOOKUP($C$245,$A$12:$EG$225,AJ$226,0)*$D$245</f>
        <v>58.84782608695653</v>
      </c>
      <c r="AK156" s="90">
        <f>VLOOKUP($C$244,$A$12:$EH$225,AK$226,0)*$D$244+VLOOKUP($C$245,$A$12:$EH$225,AK$226,0)*$D$245</f>
        <v>1234.5319757746545</v>
      </c>
      <c r="AL156" s="87">
        <f>VLOOKUP($C$244,$A$12:$EG$225,AL$226,0)*$D$244+VLOOKUP($C$245,$A$12:$EG$225,AL$226,0)*$D$245</f>
        <v>84.758864496609206</v>
      </c>
      <c r="AM156" s="86">
        <f>VLOOKUP($C$244,$A$12:$EH$225,AM$226,0)*$D$244+VLOOKUP($C$245,$A$12:$EH$225,AM$226,0)*$D$245</f>
        <v>5</v>
      </c>
      <c r="AN156" s="87">
        <f>VLOOKUP($C$244,$A$12:$EG$225,AN$226,0)*$D$244+VLOOKUP($C$245,$A$12:$EG$225,AN$226,0)*$D$245</f>
        <v>62.5</v>
      </c>
      <c r="AO156" s="74">
        <f>AVERAGE(AH156,AJ156,AL156,AN156)</f>
        <v>64.026672645891438</v>
      </c>
      <c r="AP156" s="68">
        <f>+AO156</f>
        <v>64.026672645891438</v>
      </c>
      <c r="AQ156" s="115">
        <f>+ROUND(AO156,1)</f>
        <v>64</v>
      </c>
      <c r="AR156" s="69">
        <f>RANK(AP156,AP$13:AP$224)</f>
        <v>123</v>
      </c>
      <c r="AS156" s="88">
        <f>VLOOKUP($C$244,$A$12:$EH$225,AS$226,0)*$D$244+VLOOKUP($C$245,$A$12:$EH$225,AS$226,0)*$D$245</f>
        <v>8.3000000000000007</v>
      </c>
      <c r="AT156" s="87">
        <f>VLOOKUP($C$244,$A$12:$EG$225,AT$226,0)*$D$244+VLOOKUP($C$245,$A$12:$EG$225,AT$226,0)*$D$245</f>
        <v>39.166666666666664</v>
      </c>
      <c r="AU156" s="88">
        <f>VLOOKUP($C$244,$A$12:$EH$225,AU$226,0)*$D$244+VLOOKUP($C$245,$A$12:$EH$225,AU$226,0)*$D$245</f>
        <v>104.72500000000001</v>
      </c>
      <c r="AV156" s="87">
        <f>VLOOKUP($C$244,$A$12:$EG$225,AV$226,0)*$D$244+VLOOKUP($C$245,$A$12:$EG$225,AV$226,0)*$D$245</f>
        <v>50.370813397129183</v>
      </c>
      <c r="AW156" s="88">
        <f>VLOOKUP($C$244,$A$12:$EH$225,AW$226,0)*$D$244+VLOOKUP($C$245,$A$12:$EH$225,AW$226,0)*$D$245</f>
        <v>4.1970272641519468</v>
      </c>
      <c r="AX156" s="89">
        <f>VLOOKUP($C$244,$A$12:$EG$225,AX$226,0)*$D$244+VLOOKUP($C$245,$A$12:$EG$225,AX$226,0)*$D$245</f>
        <v>72.019818238987014</v>
      </c>
      <c r="AY156" s="88">
        <f>VLOOKUP($C$244,$A$12:$EH$225,AY$226,0)*$D$244+VLOOKUP($C$245,$A$12:$EH$225,AY$226,0)*$D$245</f>
        <v>9.8000000000000007</v>
      </c>
      <c r="AZ156" s="87">
        <f>VLOOKUP($C$244,$A$12:$EG$225,AZ$226,0)*$D$244+VLOOKUP($C$245,$A$12:$EG$225,AZ$226,0)*$D$245</f>
        <v>32.666666666666664</v>
      </c>
      <c r="BA156" s="76">
        <f>AVERAGE(AT156,AV156,AX156,AZ156)</f>
        <v>48.555991242362374</v>
      </c>
      <c r="BB156" s="68">
        <f>+BA156</f>
        <v>48.555991242362374</v>
      </c>
      <c r="BC156" s="115">
        <f>+ROUND(BA156,1)</f>
        <v>48.6</v>
      </c>
      <c r="BD156" s="69">
        <f>RANK(BB156,BB$13:BB$224)</f>
        <v>151</v>
      </c>
      <c r="BE156" s="86">
        <f>VLOOKUP($C$244,$A$12:$EH$225,BE$226,0)*$D$244+VLOOKUP($C$245,$A$12:$EH$225,BE$226,0)*$D$245</f>
        <v>7</v>
      </c>
      <c r="BF156" s="86">
        <f>VLOOKUP($C$244,$A$12:$EH$225,BF$226,0)*$D$244+VLOOKUP($C$245,$A$12:$EH$225,BF$226,0)*$D$245</f>
        <v>2</v>
      </c>
      <c r="BG156" s="77">
        <f>+SUM(BE156,BF156)</f>
        <v>9</v>
      </c>
      <c r="BH156" s="76">
        <f>(IF(BG156=-1,0,(IF(BG156&lt;BG$4,0,IF(BG156&gt;BG$3,1,((-BG$4+BG156)/BG$5))))))*100</f>
        <v>45</v>
      </c>
      <c r="BI156" s="119">
        <f>+BH156</f>
        <v>45</v>
      </c>
      <c r="BJ156" s="115">
        <f>ROUND(BH156,1)</f>
        <v>45</v>
      </c>
      <c r="BK156" s="69">
        <f>RANK(BI156,BI$13:BI$224)</f>
        <v>119</v>
      </c>
      <c r="BL156" s="86">
        <f>VLOOKUP($C$244,$A$12:$EH$225,BL$226,0)*$D$244+VLOOKUP($C$245,$A$12:$EH$225,BL$226,0)*$D$245</f>
        <v>6</v>
      </c>
      <c r="BM156" s="89">
        <f>VLOOKUP($C$244,$A$12:$EG$225,BM$226,0)*$D$244+VLOOKUP($C$245,$A$12:$EG$225,BM$226,0)*$D$245</f>
        <v>60</v>
      </c>
      <c r="BN156" s="86">
        <f>VLOOKUP($C$244,$A$12:$EH$225,BN$226,0)*$D$244+VLOOKUP($C$245,$A$12:$EH$225,BN$226,0)*$D$245</f>
        <v>7</v>
      </c>
      <c r="BO156" s="89">
        <f>VLOOKUP($C$244,$A$12:$EG$225,BO$226,0)*$D$244+VLOOKUP($C$245,$A$12:$EG$225,BO$226,0)*$D$245</f>
        <v>70</v>
      </c>
      <c r="BP156" s="86">
        <f>VLOOKUP($C$244,$A$12:$EH$225,BP$226,0)*$D$244+VLOOKUP($C$245,$A$12:$EH$225,BP$226,0)*$D$245</f>
        <v>6</v>
      </c>
      <c r="BQ156" s="89">
        <f>VLOOKUP($C$244,$A$12:$EG$225,BQ$226,0)*$D$244+VLOOKUP($C$245,$A$12:$EG$225,BQ$226,0)*$D$245</f>
        <v>60</v>
      </c>
      <c r="BR156" s="86">
        <f>VLOOKUP($C$244,$A$12:$EH$225,BR$226,0)*$D$244+VLOOKUP($C$245,$A$12:$EH$225,BR$226,0)*$D$245</f>
        <v>5</v>
      </c>
      <c r="BS156" s="89">
        <f>VLOOKUP($C$244,$A$12:$EG$225,BS$226,0)*$D$244+VLOOKUP($C$245,$A$12:$EG$225,BS$226,0)*$D$245</f>
        <v>83.333333333333343</v>
      </c>
      <c r="BT156" s="86">
        <f>VLOOKUP($C$244,$A$12:$EH$225,BT$226,0)*$D$244+VLOOKUP($C$245,$A$12:$EH$225,BT$226,0)*$D$245</f>
        <v>7</v>
      </c>
      <c r="BU156" s="89">
        <f>VLOOKUP($C$244,$A$12:$EG$225,BU$226,0)*$D$244+VLOOKUP($C$245,$A$12:$EG$225,BU$226,0)*$D$245</f>
        <v>100</v>
      </c>
      <c r="BV156" s="86">
        <f>VLOOKUP($C$244,$A$12:$EH$225,BV$226,0)*$D$244+VLOOKUP($C$245,$A$12:$EH$225,BV$226,0)*$D$245</f>
        <v>5</v>
      </c>
      <c r="BW156" s="87">
        <f>VLOOKUP($C$244,$A$12:$EG$225,BW$226,0)*$D$244+VLOOKUP($C$245,$A$12:$EG$225,BW$226,0)*$D$245</f>
        <v>71.428571428571431</v>
      </c>
      <c r="BX156" s="77">
        <f>+SUM(BN156,BL156,BP156,BR156,BT156,BV156)</f>
        <v>36</v>
      </c>
      <c r="BY156" s="80">
        <f>(IF(BX156=-1,0,(IF(BX156&lt;BX$4,0,IF(BX156&gt;BX$3,1,((-BX$4+BX156)/BX$5))))))*100</f>
        <v>72</v>
      </c>
      <c r="BZ156" s="78">
        <f>+BY156</f>
        <v>72</v>
      </c>
      <c r="CA156" s="115">
        <f>+ROUND(BY156,1)</f>
        <v>72</v>
      </c>
      <c r="CB156" s="72">
        <f>RANK(BZ156,BZ$13:BZ$224)</f>
        <v>28</v>
      </c>
      <c r="CC156" s="86">
        <f>VLOOKUP($C$244,$A$12:$EH$225,CC$226,0)*$D$244+VLOOKUP($C$245,$A$12:$EH$225,CC$226,0)*$D$245</f>
        <v>34</v>
      </c>
      <c r="CD156" s="89">
        <f>VLOOKUP($C$244,$A$12:$EH$225,CD$226,0)*$D$244+VLOOKUP($C$245,$A$12:$EH$225,CD$226,0)*$D$245</f>
        <v>48.333333333333336</v>
      </c>
      <c r="CE156" s="88">
        <f>VLOOKUP($C$244,$A$12:$EH$225,CE$226,0)*$D$244+VLOOKUP($C$245,$A$12:$EH$225,CE$226,0)*$D$245</f>
        <v>283</v>
      </c>
      <c r="CF156" s="87">
        <f>VLOOKUP($C$244,$A$12:$EH$225,CF$226,0)*$D$244+VLOOKUP($C$245,$A$12:$EH$225,CF$226,0)*$D$245</f>
        <v>63.833075734157653</v>
      </c>
      <c r="CG156" s="88">
        <f>VLOOKUP($C$244,$A$12:$EH$225,CG$226,0)*$D$244+VLOOKUP($C$245,$A$12:$EH$225,CG$226,0)*$D$245</f>
        <v>33.895752939240694</v>
      </c>
      <c r="CH156" s="87">
        <f>VLOOKUP($C$244,$A$12:$EH$225,CH$226,0)*$D$244+VLOOKUP($C$245,$A$12:$EH$225,CH$226,0)*$D$245</f>
        <v>89.075164670272457</v>
      </c>
      <c r="CI156" s="90">
        <f>IF(OR(VLOOKUP($C$244,$A$12:$EH$225,CI$226,0)="NO VAT",VLOOKUP($C$245,$A$12:$EH$225,CI$226,0)="NO VAT"), "NO VAT", (IF(OR(VLOOKUP($C$244,$A$12:$EH$225,CI$226,0)="NO REFUND", VLOOKUP($C$245,$A$12:$EH$225,CI$226,0)="NO REFUND"), "NO REFUND", VLOOKUP($C$244,$A$12:$EH$225,CI$226,0)*$D$244+VLOOKUP($C$245,$A$12:$EH$225,CI$226,0)*$D$245)))</f>
        <v>84</v>
      </c>
      <c r="CJ156" s="89">
        <f>IF(OR(VLOOKUP($C$244,$A$12:$EH$225,CJ$226,0)="NO VAT",VLOOKUP($C$245,$A$12:$EH$225,CJ$226,0)="NO VAT"), "NO VAT", (IF(OR(VLOOKUP($C$244,$A$12:$EH$225,CJ$226,0)="NO REFUND", VLOOKUP($C$245,$A$12:$EH$225,CJ$226,0)="NO REFUND"), "NO REFUND", VLOOKUP($C$244,$A$12:$EH$225,CJ$226,0)*$D$244+VLOOKUP($C$245,$A$12:$EH$225,CJ$226,0)*$D$245)))</f>
        <v>0</v>
      </c>
      <c r="CK156" s="90">
        <f>IF(OR(VLOOKUP($C$244,$A$12:$EH$225,CK$226,0)="NO VAT",VLOOKUP($C$245,$A$12:$EH$225,CK$226,0)="NO VAT"), "NO VAT", (IF(OR(VLOOKUP($C$244,$A$12:$EH$225,CK$226,0)="NO REFUND", VLOOKUP($C$245,$A$12:$EH$225,CK$226,0)="NO REFUND"), "NO REFUND", VLOOKUP($C$244,$A$12:$EH$225,CK$226,0)*$D$244+VLOOKUP($C$245,$A$12:$EH$225,CK$226,0)*$D$245)))</f>
        <v>79.023809523809504</v>
      </c>
      <c r="CL156" s="89">
        <f>IF(OR(VLOOKUP($C$244,$A$12:$EH$225,CL$226,0)="NO VAT",VLOOKUP($C$245,$A$12:$EH$225,CL$226,0)="NO VAT"), "NO VAT", (IF(OR(VLOOKUP($C$244,$A$12:$EH$225,CL$226,0)="NO REFUND", VLOOKUP($C$245,$A$12:$EH$225,CL$226,0)="NO REFUND"), "NO REFUND", VLOOKUP($C$244,$A$12:$EH$225,CL$226,0)*$D$244+VLOOKUP($C$245,$A$12:$EH$225,CL$226,0)*$D$245)))</f>
        <v>0</v>
      </c>
      <c r="CM156" s="90">
        <f>IF(OR(VLOOKUP($C$244,$A$12:$EH$225,CM$226,0)="NO CIT",VLOOKUP($C$245,$A$12:$EH$225,CM$226,0)="NO CIT"), "NO CIT",VLOOKUP($C$244,$A$12:$EH$225,CM$226,0)*$D$244+VLOOKUP($C$245,$A$12:$EH$225,CM$226,0)*$D$245)</f>
        <v>67.5</v>
      </c>
      <c r="CN156" s="89">
        <f>IF(OR(VLOOKUP($C$244,$A$12:$EH$225,CN$226,0)="NO CIT",VLOOKUP($C$245,$A$12:$EH$225,CN$226,0)="NO CIT"), "NO CIT",VLOOKUP($C$244,$A$12:$EH$225,CN$226,0)*$D$244+VLOOKUP($C$245,$A$12:$EH$225,CN$226,0)*$D$245)</f>
        <v>0</v>
      </c>
      <c r="CO156" s="90">
        <f>IF(OR(VLOOKUP($C$244,$A$12:$EH$225,CO$226,0)="NO CIT",VLOOKUP($C$245,$A$12:$EH$225,CO$226,0)="NO CIT"), "NO CIT",VLOOKUP($C$244,$A$12:$EH$225,CO$226,0)*$D$244+VLOOKUP($C$245,$A$12:$EH$225,CO$226,0)*$D$245)</f>
        <v>18.571428571428601</v>
      </c>
      <c r="CP156" s="90">
        <f>IF(OR(VLOOKUP($C$244,$A$12:$EH$225,CP$226,0)="NO CIT",VLOOKUP($C$245,$A$12:$EH$225,CP$226,0)="NO CIT"), "NO CIT",VLOOKUP($C$244,$A$12:$EH$225,CP$226,0)*$D$244+VLOOKUP($C$245,$A$12:$EH$225,CP$226,0)*$D$245)</f>
        <v>41.964285714285623</v>
      </c>
      <c r="CQ156" s="157">
        <f>IF(OR(ISNUMBER(CJ156),ISNUMBER(CL156),ISNUMBER(CN156),ISNUMBER(CP156)),AVERAGE(CJ156,CL156,CN156,CP156),"")</f>
        <v>10.491071428571406</v>
      </c>
      <c r="CR156" s="128">
        <f>AVERAGE(CD156,CF156,CH156,CQ156)</f>
        <v>52.933161291583716</v>
      </c>
      <c r="CS156" s="78">
        <f>+CR156</f>
        <v>52.933161291583716</v>
      </c>
      <c r="CT156" s="115">
        <f>ROUND(CR156,1)</f>
        <v>52.9</v>
      </c>
      <c r="CU156" s="69">
        <f>RANK(CS156,CS$13:CS$224)</f>
        <v>161</v>
      </c>
      <c r="CV156" s="86">
        <f>VLOOKUP($C$244,$A$12:$EH$225,CV$226,0)*$D$244+VLOOKUP($C$245,$A$12:$EH$225,CV$226,0)*$D$245</f>
        <v>58</v>
      </c>
      <c r="CW156" s="89">
        <f>VLOOKUP($C$244,$A$12:$EG$225,CW$226,0)*$D$244+VLOOKUP($C$245,$A$12:$EG$225,CW$226,0)*$D$245</f>
        <v>64.15094339622641</v>
      </c>
      <c r="CX156" s="86">
        <f>VLOOKUP($C$244,$A$12:$EH$225,CX$226,0)*$D$244+VLOOKUP($C$245,$A$12:$EH$225,CX$226,0)*$D$245</f>
        <v>55</v>
      </c>
      <c r="CY156" s="89">
        <f>VLOOKUP($C$244,$A$12:$EG$225,CY$226,0)*$D$244+VLOOKUP($C$245,$A$12:$EG$225,CY$226,0)*$D$245</f>
        <v>68.047337278106511</v>
      </c>
      <c r="CZ156" s="86">
        <f>VLOOKUP($C$244,$A$12:$EH$225,CZ$226,0)*$D$244+VLOOKUP($C$245,$A$12:$EH$225,CZ$226,0)*$D$245</f>
        <v>288</v>
      </c>
      <c r="DA156" s="89">
        <f>VLOOKUP($C$244,$A$12:$EG$225,DA$226,0)*$D$244+VLOOKUP($C$245,$A$12:$EG$225,DA$226,0)*$D$245</f>
        <v>72.830188679245282</v>
      </c>
      <c r="DB156" s="86">
        <f>VLOOKUP($C$244,$A$12:$EH$225,DB$226,0)*$D$244+VLOOKUP($C$245,$A$12:$EH$225,DB$226,0)*$D$245</f>
        <v>118</v>
      </c>
      <c r="DC156" s="89">
        <f>VLOOKUP($C$244,$A$12:$EG$225,DC$226,0)*$D$244+VLOOKUP($C$245,$A$12:$EG$225,DC$226,0)*$D$245</f>
        <v>70.5</v>
      </c>
      <c r="DD156" s="86">
        <f>VLOOKUP($C$244,$A$12:$EH$225,DD$226,0)*$D$244+VLOOKUP($C$245,$A$12:$EH$225,DD$226,0)*$D$245</f>
        <v>120</v>
      </c>
      <c r="DE156" s="89">
        <f>VLOOKUP($C$244,$A$12:$EG$225,DE$226,0)*$D$244+VLOOKUP($C$245,$A$12:$EG$225,DE$226,0)*$D$245</f>
        <v>57.347670250896059</v>
      </c>
      <c r="DF156" s="86">
        <f>VLOOKUP($C$244,$A$12:$EH$225,DF$226,0)*$D$244+VLOOKUP($C$245,$A$12:$EH$225,DF$226,0)*$D$245</f>
        <v>96</v>
      </c>
      <c r="DG156" s="89">
        <f>VLOOKUP($C$244,$A$12:$EG$225,DG$226,0)*$D$244+VLOOKUP($C$245,$A$12:$EG$225,DG$226,0)*$D$245</f>
        <v>60.2510460251046</v>
      </c>
      <c r="DH156" s="91">
        <f>VLOOKUP($C$244,$A$12:$EH$225,DH$226,0)*$D$244+VLOOKUP($C$245,$A$12:$EH$225,DH$226,0)*$D$245</f>
        <v>287</v>
      </c>
      <c r="DI156" s="89">
        <f>VLOOKUP($C$244,$A$12:$EG$225,DI$226,0)*$D$244+VLOOKUP($C$245,$A$12:$EG$225,DI$226,0)*$D$245</f>
        <v>76.083333333333343</v>
      </c>
      <c r="DJ156" s="86">
        <f>VLOOKUP($C$244,$A$12:$EH$225,DJ$226,0)*$D$244+VLOOKUP($C$245,$A$12:$EH$225,DJ$226,0)*$D$245</f>
        <v>130</v>
      </c>
      <c r="DK156" s="87">
        <f>VLOOKUP($C$244,$A$12:$EG$225,DK$226,0)*$D$244+VLOOKUP($C$245,$A$12:$EG$225,DK$226,0)*$D$245</f>
        <v>81.428571428571431</v>
      </c>
      <c r="DL156" s="78">
        <f>AVERAGE(CW156,CY156,DA156,DC156,DE156,DG156,DI156,DK156)</f>
        <v>68.829886298935449</v>
      </c>
      <c r="DM156" s="78">
        <f>+DL156</f>
        <v>68.829886298935449</v>
      </c>
      <c r="DN156" s="115">
        <f>ROUND(DL156,1)</f>
        <v>68.8</v>
      </c>
      <c r="DO156" s="69">
        <f>RANK(DM156,DM$13:DM$224)</f>
        <v>111</v>
      </c>
      <c r="DP156" s="90">
        <f>VLOOKUP($C$244,$A$12:$EH$225,DP$226,0)*$D$244+VLOOKUP($C$245,$A$12:$EH$225,DP$226,0)*$D$245</f>
        <v>1071.1500000000001</v>
      </c>
      <c r="DQ156" s="87">
        <f>VLOOKUP($C$244,$A$12:$EG$225,DQ$226,0)*$D$244+VLOOKUP($C$245,$A$12:$EG$225,DQ$226,0)*$D$245</f>
        <v>22.036885245901637</v>
      </c>
      <c r="DR156" s="88">
        <f>VLOOKUP($C$244,$A$12:$EH$225,DR$226,0)*$D$244+VLOOKUP($C$245,$A$12:$EH$225,DR$226,0)*$D$245</f>
        <v>20.515000000000001</v>
      </c>
      <c r="DS156" s="87">
        <f>VLOOKUP($C$244,$A$12:$EG$225,DS$226,0)*$D$244+VLOOKUP($C$245,$A$12:$EG$225,DS$226,0)*$D$245</f>
        <v>77.035995500562422</v>
      </c>
      <c r="DT156" s="88">
        <f>VLOOKUP($C$244,$A$12:$EH$225,DT$226,0)*$D$244+VLOOKUP($C$245,$A$12:$EH$225,DT$226,0)*$D$245</f>
        <v>5.65</v>
      </c>
      <c r="DU156" s="87">
        <f>VLOOKUP($C$244,$A$12:$EG$225,DU$226,0)*$D$244+VLOOKUP($C$245,$A$12:$EG$225,DU$226,0)*$D$245</f>
        <v>31.388888888888886</v>
      </c>
      <c r="DV156" s="78">
        <f>AVERAGE(DU156,DQ156,DS156)</f>
        <v>43.487256545117646</v>
      </c>
      <c r="DW156" s="78">
        <f>+DV156</f>
        <v>43.487256545117646</v>
      </c>
      <c r="DX156" s="115">
        <f>ROUND(DV156,1)</f>
        <v>43.5</v>
      </c>
      <c r="DY156" s="69">
        <f>RANK(DW156,DW$13:DW$224)</f>
        <v>156</v>
      </c>
      <c r="DZ156" s="88">
        <f>VLOOKUP($C$244,$A$12:$EH$225,DZ$226,0)*$D$244+VLOOKUP($C$245,$A$12:$EH$225,DZ$226,0)*$D$245</f>
        <v>42.826213031111976</v>
      </c>
      <c r="EA156" s="89">
        <f>VLOOKUP($C$244,$A$12:$EG$225,EA$226,0)*$D$244+VLOOKUP($C$245,$A$12:$EG$225,EA$226,0)*$D$245</f>
        <v>46.099260528645829</v>
      </c>
      <c r="EB156" s="90">
        <f>VLOOKUP($C$244,$A$12:$EG$224,EB$226,FALSE)*$D$244+VLOOKUP($C$245,$A$12:$EG$224,EB$226,FALSE)*$D$245</f>
        <v>11.5</v>
      </c>
      <c r="EC156" s="87">
        <f>VLOOKUP($C$244,$A$12:$EG$225,EC$226,0)*$D$244+VLOOKUP($C$245,$A$12:$EG$225,EC$226,0)*$D$245</f>
        <v>71.875</v>
      </c>
      <c r="ED156" s="68">
        <f>AVERAGE(EA156,EC156)</f>
        <v>58.987130264322914</v>
      </c>
      <c r="EE156" s="78">
        <f>+ED156</f>
        <v>58.987130264322914</v>
      </c>
      <c r="EF156" s="115">
        <f>ROUND(ED156,1)</f>
        <v>59</v>
      </c>
      <c r="EG156" s="69">
        <f>RANK(EE156,EE$13:EE$224)</f>
        <v>58</v>
      </c>
      <c r="EH156" s="81"/>
      <c r="EI156" s="92">
        <v>2</v>
      </c>
      <c r="EJ156" s="81"/>
      <c r="EK156" s="83">
        <f>RANK(EN156,EN$13:EN$224)</f>
        <v>108</v>
      </c>
      <c r="EL156" s="134">
        <f>ROUND(EM156,1)</f>
        <v>61</v>
      </c>
      <c r="EM156" s="158">
        <f>AVERAGE(Q156,AC156,BA156,BH156,BY156,CR156,DL156,DV156,ED156,AO156)</f>
        <v>60.954909483564599</v>
      </c>
      <c r="EN156" s="139">
        <f>AVERAGE(Q156,AC156,BA156,BH156,BY156,CR156,DL156,DV156,ED156,AO156)</f>
        <v>60.954909483564599</v>
      </c>
      <c r="EO156" s="84">
        <v>1</v>
      </c>
      <c r="EP156" s="85"/>
      <c r="EQ156" s="46"/>
      <c r="ES156" s="84">
        <v>1</v>
      </c>
    </row>
    <row r="157" spans="1:149" ht="14.45" customHeight="1" x14ac:dyDescent="0.25">
      <c r="A157" s="64" t="s">
        <v>1895</v>
      </c>
      <c r="B157" s="156" t="str">
        <f>INDEX('Economy Names'!$A$2:$H$213,'Economy Names'!L146,'Economy Names'!$K$1)</f>
        <v>Pakistan Karachi</v>
      </c>
      <c r="C157" s="65">
        <v>5</v>
      </c>
      <c r="D157" s="66">
        <f>(IF(C157=-1,0,(IF(C157&gt;C$4,0,IF(C157&lt;C$3,1,((C$4-C157)/C$5))))))*100</f>
        <v>76.470588235294116</v>
      </c>
      <c r="E157" s="65">
        <v>16.5</v>
      </c>
      <c r="F157" s="66">
        <f>(IF(E157=-1,0,(IF(E157&gt;E$4,0,IF(E157&lt;E$3,1,((E$4-E157)/E$5))))))*100</f>
        <v>83.91959798994975</v>
      </c>
      <c r="G157" s="67">
        <v>6.8628133092519903</v>
      </c>
      <c r="H157" s="66">
        <f>(IF(G157=-1,0,(IF(G157&gt;G$4,0,IF(G157&lt;G$3,1,((G$4-G157)/G$5))))))*100</f>
        <v>96.568593345374012</v>
      </c>
      <c r="I157" s="65">
        <v>5</v>
      </c>
      <c r="J157" s="66">
        <f>(IF(I157=-1,0,(IF(I157&gt;I$4,0,IF(I157&lt;I$3,1,((I$4-I157)/I$5))))))*100</f>
        <v>76.470588235294116</v>
      </c>
      <c r="K157" s="65">
        <v>16.5</v>
      </c>
      <c r="L157" s="66">
        <f>(IF(K157=-1,0,(IF(K157&gt;K$4,0,IF(K157&lt;K$3,1,((K$4-K157)/K$5))))))*100</f>
        <v>83.91959798994975</v>
      </c>
      <c r="M157" s="67">
        <v>6.8628133092519903</v>
      </c>
      <c r="N157" s="68">
        <f>(IF(M157=-1,0,(IF(M157&gt;M$4,0,IF(M157&lt;M$3,1,((M$4-M157)/M$5))))))*100</f>
        <v>96.568593345374012</v>
      </c>
      <c r="O157" s="67">
        <v>0</v>
      </c>
      <c r="P157" s="66">
        <f>(IF(O157=-1,0,(IF(O157&gt;O$4,0,IF(O157&lt;O$3,1,((O$4-O157)/O$5))))))*100</f>
        <v>100</v>
      </c>
      <c r="Q157" s="68">
        <f>25%*P157+12.5%*D157+12.5%*F157+12.5%*H157+12.5%*J157+12.5%*L157+12.5%*N157</f>
        <v>89.239694892654484</v>
      </c>
      <c r="R157" s="78"/>
      <c r="S157" s="115">
        <f>+ROUND(Q157,1)</f>
        <v>89.2</v>
      </c>
      <c r="T157" s="69">
        <f>+VLOOKUP($F$236,$A$13:$DI$224,T$226,0)</f>
        <v>72</v>
      </c>
      <c r="U157" s="70">
        <v>16</v>
      </c>
      <c r="V157" s="66">
        <f>(IF(U157=-1,0,(IF(U157&gt;U$4,0,IF(U157&lt;U$3,1,((U$4-U157)/U$5))))))*100</f>
        <v>56.000000000000007</v>
      </c>
      <c r="W157" s="70">
        <v>134</v>
      </c>
      <c r="X157" s="66">
        <f>(IF(W157=-1,0,(IF(W157&gt;W$4,0,IF(W157&lt;W$3,1,((W$4-W157)/W$5))))))*100</f>
        <v>68.876080691642656</v>
      </c>
      <c r="Y157" s="71">
        <v>11.492572749416601</v>
      </c>
      <c r="Z157" s="68">
        <f>(IF(Y157=-1,0,(IF(Y157&gt;Y$4,0,IF(Y157&lt;Y$3,1,((Y$4-Y157)/Y$5))))))*100</f>
        <v>42.537136252916994</v>
      </c>
      <c r="AA157" s="71">
        <v>13.5</v>
      </c>
      <c r="AB157" s="66">
        <f>IF(AA157="No Practice", 0, AA157/15*100)</f>
        <v>90</v>
      </c>
      <c r="AC157" s="68">
        <f>AVERAGE(V157,X157,Z157,AB157)</f>
        <v>64.35330423613992</v>
      </c>
      <c r="AD157" s="68"/>
      <c r="AE157" s="115">
        <f>+ROUND(AC157,1)</f>
        <v>64.400000000000006</v>
      </c>
      <c r="AF157" s="72">
        <f>+VLOOKUP($F$236,$A$13:$DI$224,AF$226,0)</f>
        <v>112</v>
      </c>
      <c r="AG157" s="70">
        <v>6</v>
      </c>
      <c r="AH157" s="66">
        <f>(IF(AG157=-1,0,(IF(AG157&gt;AG$4,0,IF(AG157&lt;AG$3,1,((AG$4-AG157)/AG$5))))))*100</f>
        <v>50</v>
      </c>
      <c r="AI157" s="70">
        <v>134</v>
      </c>
      <c r="AJ157" s="66">
        <f>(IF(AI157=-1,0,(IF(AI157&gt;AI$4,0,IF(AI157&lt;AI$3,1,((AI$4-AI157)/AI$5))))))*100</f>
        <v>49.565217391304351</v>
      </c>
      <c r="AK157" s="71">
        <v>1609.7794627849901</v>
      </c>
      <c r="AL157" s="66">
        <f>(IF(AK157=-1,0,(IF(AK157&gt;AK$4,0,IF(AK157&lt;AK$3,1,((AK$4-AK157)/AK$5))))))*100</f>
        <v>80.126179471790252</v>
      </c>
      <c r="AM157" s="70">
        <v>5</v>
      </c>
      <c r="AN157" s="66">
        <f>+IF(AM157="No Practice",0,AM157/8)*100</f>
        <v>62.5</v>
      </c>
      <c r="AO157" s="74">
        <f>AVERAGE(AH157,AJ157,AL157,AN157)</f>
        <v>60.547849215773653</v>
      </c>
      <c r="AP157" s="68"/>
      <c r="AQ157" s="115">
        <f>+ROUND(AO157,1)</f>
        <v>60.5</v>
      </c>
      <c r="AR157" s="69">
        <f>+VLOOKUP($F$236,$A$13:$DI$224,AR$226,0)</f>
        <v>123</v>
      </c>
      <c r="AS157" s="75">
        <v>9</v>
      </c>
      <c r="AT157" s="66">
        <f>(IF(AS157=-1,0,(IF(AS157&gt;AS$4,0,IF(AS157&lt;AS$3,1,((AS$4-AS157)/AS$5))))))*100</f>
        <v>33.333333333333329</v>
      </c>
      <c r="AU157" s="75">
        <v>149</v>
      </c>
      <c r="AV157" s="66">
        <f>(IF(AU157=-1,0,(IF(AU157&gt;AU$4,0,IF(AU157&lt;AU$3,1,((AU$4-AU157)/AU$5))))))*100</f>
        <v>29.186602870813399</v>
      </c>
      <c r="AW157" s="75">
        <v>4.2146828778791701</v>
      </c>
      <c r="AX157" s="68">
        <f>(IF(AW157=-1,0,(IF(AW157&gt;AW$4,0,IF(AW157&lt;AW$3,1,((AW$4-AW157)/AW$5))))))*100</f>
        <v>71.90211414747219</v>
      </c>
      <c r="AY157" s="75">
        <v>7</v>
      </c>
      <c r="AZ157" s="66">
        <f>+IF(AY157="No Practice",0,AY157/30)*100</f>
        <v>23.333333333333332</v>
      </c>
      <c r="BA157" s="76">
        <f>AVERAGE(AT157,AV157,AX157,AZ157)</f>
        <v>39.438845921238062</v>
      </c>
      <c r="BB157" s="68"/>
      <c r="BC157" s="115">
        <f>+ROUND(BA157,1)</f>
        <v>39.4</v>
      </c>
      <c r="BD157" s="69">
        <f>+VLOOKUP($F$236,$A$13:$DI$224,BD$226,0)</f>
        <v>151</v>
      </c>
      <c r="BE157" s="73">
        <v>7</v>
      </c>
      <c r="BF157" s="73">
        <v>2</v>
      </c>
      <c r="BG157" s="77">
        <f>+SUM(BE157,BF157)</f>
        <v>9</v>
      </c>
      <c r="BH157" s="76">
        <f>(IF(BG157=-1,0,(IF(BG157&lt;BG$4,0,IF(BG157&gt;BG$3,1,((-BG$4+BG157)/BG$5))))))*100</f>
        <v>45</v>
      </c>
      <c r="BI157" s="119"/>
      <c r="BJ157" s="115">
        <f>ROUND(BH157,1)</f>
        <v>45</v>
      </c>
      <c r="BK157" s="69">
        <f>+VLOOKUP($F$236,$A$13:$DI$224,BK$226,0)</f>
        <v>119</v>
      </c>
      <c r="BL157" s="73">
        <v>6</v>
      </c>
      <c r="BM157" s="68">
        <f>(IF(BL157=-1,0,(IF(BL157&lt;BL$4,0,IF(BL157&gt;BL$3,1,((-BL$4+BL157)/BL$5))))))*100</f>
        <v>60</v>
      </c>
      <c r="BN157" s="73">
        <v>7</v>
      </c>
      <c r="BO157" s="68">
        <f>(IF(BN157=-1,0,(IF(BN157&lt;BN$4,0,IF(BN157&gt;BN$3,1,((-BN$4+BN157)/BN$5))))))*100</f>
        <v>70</v>
      </c>
      <c r="BP157" s="73">
        <v>6</v>
      </c>
      <c r="BQ157" s="68">
        <f>(IF(BP157=-1,0,(IF(BP157&lt;BP$4,0,IF(BP157&gt;BP$3,1,((-BP$4+BP157)/BP$5))))))*100</f>
        <v>60</v>
      </c>
      <c r="BR157" s="73">
        <v>5</v>
      </c>
      <c r="BS157" s="78">
        <f>(IF(BR157=-1,0,(IF(BR157&lt;BR$4,0,IF(BR157&gt;BR$3,1,((-BR$4+BR157)/BR$5))))))*100</f>
        <v>83.333333333333343</v>
      </c>
      <c r="BT157" s="73">
        <v>7</v>
      </c>
      <c r="BU157" s="68">
        <f>(IF(BT157=-1,0,(IF(BT157&lt;BT$4,0,IF(BT157&gt;BT$3,1,((-BT$4+BT157)/BT$5))))))*100</f>
        <v>100</v>
      </c>
      <c r="BV157" s="73">
        <v>5</v>
      </c>
      <c r="BW157" s="66">
        <f>(IF(BV157=-1,0,(IF(BV157&lt;BV$4,0,IF(BV157&gt;BV$3,1,((-BV$4+BV157)/BV$5))))))*100</f>
        <v>71.428571428571431</v>
      </c>
      <c r="BX157" s="77">
        <f>+SUM(BN157,BL157,BP157,BR157,BT157,BV157)</f>
        <v>36</v>
      </c>
      <c r="BY157" s="80">
        <f>(IF(BX157=-1,0,(IF(BX157&lt;BX$4,0,IF(BX157&gt;BX$3,1,((-BX$4+BX157)/BX$5))))))*100</f>
        <v>72</v>
      </c>
      <c r="BZ157" s="78"/>
      <c r="CA157" s="115">
        <f>+ROUND(BY157,1)</f>
        <v>72</v>
      </c>
      <c r="CB157" s="72">
        <f>+VLOOKUP($F$236,$A$13:$DI$224,CB$226,0)</f>
        <v>28</v>
      </c>
      <c r="CC157" s="73">
        <v>34</v>
      </c>
      <c r="CD157" s="68">
        <f>(IF(CC157=-1,0,(IF(CC157&gt;CC$4,0,IF(CC157&lt;CC$3,1,((CC$4-CC157)/CC$5))))))*100</f>
        <v>48.333333333333336</v>
      </c>
      <c r="CE157" s="73">
        <v>283</v>
      </c>
      <c r="CF157" s="66">
        <f>(IF(CE157=-1,0,(IF(CE157&gt;CE$4,0,IF(CE157&lt;CE$3,1,((CE$4-CE157)/CE$5))))))*100</f>
        <v>63.833075734157653</v>
      </c>
      <c r="CG157" s="73">
        <v>33.820076890598301</v>
      </c>
      <c r="CH157" s="66">
        <f>(IF(CG157=-1,0,(IF(CG157&gt;CG$4,0,IF(CG157&lt;CG$3,1,((CG$4-CG157)/CG$5)^$CH$3)))))*100</f>
        <v>89.182807969138892</v>
      </c>
      <c r="CI157" s="73">
        <v>84</v>
      </c>
      <c r="CJ157" s="78">
        <f>IF(CI157="NO VAT","No VAT",(IF(CI157="NO REFUND",0,(IF(CI157&gt;CI$5,0,IF(CI157&lt;CI$3,1,((CI$5-CI157)/CI$5))))))*100)</f>
        <v>0</v>
      </c>
      <c r="CK157" s="73">
        <v>79.023809523809504</v>
      </c>
      <c r="CL157" s="68">
        <f>IF(CK157="NO VAT","No VAT",(IF(CK157="NO REFUND",0,(IF(CK157&gt;CK$4,0,IF(CK157&lt;CK$3,1,((CK$4-CK157)/CK$5))))))*100)</f>
        <v>0</v>
      </c>
      <c r="CM157" s="73">
        <v>67.5</v>
      </c>
      <c r="CN157" s="68">
        <f>IF(CM157="NO CIT","No CIT",IF(CM157&gt;CM$4,0,IF(CM157&lt;CM$3,1,((CM$4-CM157)/CM$5)))*100)</f>
        <v>0</v>
      </c>
      <c r="CO157" s="73">
        <v>18.571428571428601</v>
      </c>
      <c r="CP157" s="66">
        <f>IF(CO157="NO CIT","No CIT",IF(CO157&gt;CO$4,0,IF(CO157&lt;CO$3,1,((CO$5-CO157)/CO$5)))*100)</f>
        <v>41.964285714285623</v>
      </c>
      <c r="CQ157" s="157">
        <f>IF(OR(ISNUMBER(CJ157),ISNUMBER(CL157),ISNUMBER(CN157),ISNUMBER(CP157)),AVERAGE(CJ157,CL157,CN157,CP157),"")</f>
        <v>10.491071428571406</v>
      </c>
      <c r="CR157" s="128">
        <f>AVERAGE(CD157,CF157,CH157,CQ157)</f>
        <v>52.960072116300324</v>
      </c>
      <c r="CS157" s="78"/>
      <c r="CT157" s="115">
        <f>ROUND(CR157,1)</f>
        <v>53</v>
      </c>
      <c r="CU157" s="69">
        <f>+VLOOKUP($F$236,$A$13:$EL$224,CU$226,0)</f>
        <v>161</v>
      </c>
      <c r="CV157" s="73">
        <v>58</v>
      </c>
      <c r="CW157" s="68">
        <f>(IF(CV157=-1,0,(IF(CV157&gt;CV$4,0,IF(CV157&lt;CV$3,1,((CV$4-CV157)/CV$5))))))*100</f>
        <v>64.15094339622641</v>
      </c>
      <c r="CX157" s="73">
        <v>55</v>
      </c>
      <c r="CY157" s="68">
        <f>(IF(CX157=-1,0,(IF(CX157&gt;CX$4,0,IF(CX157&lt;CX$3,1,((CX$4-CX157)/CX$5))))))*100</f>
        <v>68.047337278106511</v>
      </c>
      <c r="CZ157" s="73">
        <v>288</v>
      </c>
      <c r="DA157" s="68">
        <f>(IF(CZ157=-1,0,(IF(CZ157&gt;CZ$4,0,IF(CZ157&lt;CZ$3,1,((CZ$4-CZ157)/CZ$5))))))*100</f>
        <v>72.830188679245282</v>
      </c>
      <c r="DB157" s="73">
        <v>118</v>
      </c>
      <c r="DC157" s="68">
        <f>(IF(DB157=-1,0,(IF(DB157&gt;DB$4,0,IF(DB157&lt;DB$3,1,((DB$4-DB157)/DB$5))))))*100</f>
        <v>70.5</v>
      </c>
      <c r="DD157" s="73">
        <v>120</v>
      </c>
      <c r="DE157" s="68">
        <f>(IF(DD157=-1,0,(IF(DD157&gt;DD$4,0,IF(DD157&lt;DD$3,1,((DD$4-DD157)/DD$5))))))*100</f>
        <v>57.347670250896051</v>
      </c>
      <c r="DF157" s="73">
        <v>96</v>
      </c>
      <c r="DG157" s="68">
        <f>(IF(DF157=-1,0,(IF(DF157&gt;DF$4,0,IF(DF157&lt;DF$3,1,((DF$4-DF157)/DF$5))))))*100</f>
        <v>60.251046025104607</v>
      </c>
      <c r="DH157" s="73">
        <v>287</v>
      </c>
      <c r="DI157" s="68">
        <f>(IF(DH157=-1,0,(IF(DH157&gt;DH$4,0,IF(DH157&lt;DH$3,1,((DH$4-DH157)/DH$5))))))*100</f>
        <v>76.083333333333343</v>
      </c>
      <c r="DJ157" s="73">
        <v>130</v>
      </c>
      <c r="DK157" s="66">
        <f>(IF(DJ157=-1,0,(IF(DJ157&gt;DJ$4,0,IF(DJ157&lt;DJ$3,1,((DJ$4-DJ157)/DJ$5))))))*100</f>
        <v>81.428571428571431</v>
      </c>
      <c r="DL157" s="78">
        <f>AVERAGE(CW157,CY157,DA157,DC157,DE157,DG157,DI157,DK157)</f>
        <v>68.829886298935449</v>
      </c>
      <c r="DM157" s="78"/>
      <c r="DN157" s="115">
        <f>ROUND(DL157,1)</f>
        <v>68.8</v>
      </c>
      <c r="DO157" s="69">
        <f>+VLOOKUP($F$236,$A$13:$EL$224,DO$226,0)</f>
        <v>111</v>
      </c>
      <c r="DP157" s="67">
        <v>1096</v>
      </c>
      <c r="DQ157" s="66">
        <f>(IF(DP157=-1,0,(IF(DP157&gt;DP$4,0,IF(DP157&lt;DP$3,1,((DP$4-DP157)/DP$5))))))*100</f>
        <v>20</v>
      </c>
      <c r="DR157" s="67">
        <v>18.100000000000001</v>
      </c>
      <c r="DS157" s="66">
        <f>(IF(DR157=-1,0,(IF(DR157&gt;DR$4,0,IF(DR157&lt;DR$3,1,((DR$4-DR157)/DR$5))))))*100</f>
        <v>79.752530933633295</v>
      </c>
      <c r="DT157" s="67">
        <v>6</v>
      </c>
      <c r="DU157" s="66">
        <f>DT157/18*100</f>
        <v>33.333333333333329</v>
      </c>
      <c r="DV157" s="78">
        <f>AVERAGE(DU157,DQ157,DS157)</f>
        <v>44.361954755655539</v>
      </c>
      <c r="DW157" s="78"/>
      <c r="DX157" s="115">
        <f>ROUND(DV157,1)</f>
        <v>44.4</v>
      </c>
      <c r="DY157" s="69">
        <f>+VLOOKUP($F$236,$A$13:$EL$224,DY$226,0)</f>
        <v>156</v>
      </c>
      <c r="DZ157" s="67">
        <v>41.717201411468601</v>
      </c>
      <c r="EA157" s="68">
        <f>(IF(DZ157=-1,0,(IF(DZ157&lt;DZ$4,0,IF(DZ157&gt;DZ$3,1,((-DZ$4+DZ157)/DZ$5))))))*100</f>
        <v>44.905491293292357</v>
      </c>
      <c r="EB157" s="67">
        <v>11.5</v>
      </c>
      <c r="EC157" s="66">
        <f>(IF(EB157=-1,0,(IF(EB157&lt;EB$4,0,IF(EB157&gt;EB$3,1,((-EB$4+EB157)/EB$5))))))*100</f>
        <v>71.875</v>
      </c>
      <c r="ED157" s="68">
        <f>AVERAGE(EA157,EC157)</f>
        <v>58.390245646646179</v>
      </c>
      <c r="EE157" s="78"/>
      <c r="EF157" s="115">
        <f>ROUND(ED157,1)</f>
        <v>58.4</v>
      </c>
      <c r="EG157" s="69">
        <f>+VLOOKUP($F$236,$A$13:$EL$224,EG$226,0)</f>
        <v>58</v>
      </c>
      <c r="EH157" s="81"/>
      <c r="EI157" s="92">
        <v>1</v>
      </c>
      <c r="EJ157" s="81"/>
      <c r="EK157" s="83">
        <f>+VLOOKUP($F$236,$A$13:$EL$224,EK$226,0)</f>
        <v>108</v>
      </c>
      <c r="EL157" s="134">
        <f>ROUND(EM157,1)</f>
        <v>59.5</v>
      </c>
      <c r="EM157" s="158">
        <f>AVERAGE(Q157,AC157,BA157,BH157,BY157,CR157,DL157,DV157,ED157,AO157)</f>
        <v>59.512185308334359</v>
      </c>
      <c r="EN157" s="139"/>
      <c r="EO157" s="84"/>
      <c r="EP157" s="85">
        <v>1</v>
      </c>
      <c r="EQ157" s="64" t="s">
        <v>1383</v>
      </c>
      <c r="ES157" s="93">
        <v>1</v>
      </c>
    </row>
    <row r="158" spans="1:149" ht="14.45" customHeight="1" x14ac:dyDescent="0.25">
      <c r="A158" s="64" t="s">
        <v>1896</v>
      </c>
      <c r="B158" s="156" t="str">
        <f>INDEX('Economy Names'!$A$2:$H$213,'Economy Names'!L147,'Economy Names'!$K$1)</f>
        <v>Pakistan Lahore</v>
      </c>
      <c r="C158" s="65">
        <v>5</v>
      </c>
      <c r="D158" s="66">
        <f>(IF(C158=-1,0,(IF(C158&gt;C$4,0,IF(C158&lt;C$3,1,((C$4-C158)/C$5))))))*100</f>
        <v>76.470588235294116</v>
      </c>
      <c r="E158" s="65">
        <v>16.5</v>
      </c>
      <c r="F158" s="66">
        <f>(IF(E158=-1,0,(IF(E158&gt;E$4,0,IF(E158&lt;E$3,1,((E$4-E158)/E$5))))))*100</f>
        <v>83.91959798994975</v>
      </c>
      <c r="G158" s="67">
        <v>6.2762480691449998</v>
      </c>
      <c r="H158" s="66">
        <f>(IF(G158=-1,0,(IF(G158&gt;G$4,0,IF(G158&lt;G$3,1,((G$4-G158)/G$5))))))*100</f>
        <v>96.861875965427501</v>
      </c>
      <c r="I158" s="65">
        <v>5</v>
      </c>
      <c r="J158" s="66">
        <f>(IF(I158=-1,0,(IF(I158&gt;I$4,0,IF(I158&lt;I$3,1,((I$4-I158)/I$5))))))*100</f>
        <v>76.470588235294116</v>
      </c>
      <c r="K158" s="65">
        <v>16.5</v>
      </c>
      <c r="L158" s="66">
        <f>(IF(K158=-1,0,(IF(K158&gt;K$4,0,IF(K158&lt;K$3,1,((K$4-K158)/K$5))))))*100</f>
        <v>83.91959798994975</v>
      </c>
      <c r="M158" s="67">
        <v>6.2762480691449998</v>
      </c>
      <c r="N158" s="68">
        <f>(IF(M158=-1,0,(IF(M158&gt;M$4,0,IF(M158&lt;M$3,1,((M$4-M158)/M$5))))))*100</f>
        <v>96.861875965427501</v>
      </c>
      <c r="O158" s="67">
        <v>0</v>
      </c>
      <c r="P158" s="66">
        <f>(IF(O158=-1,0,(IF(O158&gt;O$4,0,IF(O158&lt;O$3,1,((O$4-O158)/O$5))))))*100</f>
        <v>100</v>
      </c>
      <c r="Q158" s="68">
        <f>25%*P158+12.5%*D158+12.5%*F158+12.5%*H158+12.5%*J158+12.5%*L158+12.5%*N158</f>
        <v>89.313015547667845</v>
      </c>
      <c r="R158" s="78"/>
      <c r="S158" s="115">
        <f>+ROUND(Q158,1)</f>
        <v>89.3</v>
      </c>
      <c r="T158" s="69">
        <f>+VLOOKUP($F$236,$A$13:$DI$224,T$226,0)</f>
        <v>72</v>
      </c>
      <c r="U158" s="70">
        <v>19</v>
      </c>
      <c r="V158" s="66">
        <f>(IF(U158=-1,0,(IF(U158&gt;U$4,0,IF(U158&lt;U$3,1,((U$4-U158)/U$5))))))*100</f>
        <v>44</v>
      </c>
      <c r="W158" s="70">
        <v>108</v>
      </c>
      <c r="X158" s="66">
        <f>(IF(W158=-1,0,(IF(W158&gt;W$4,0,IF(W158&lt;W$3,1,((W$4-W158)/W$5))))))*100</f>
        <v>76.368876080691635</v>
      </c>
      <c r="Y158" s="71">
        <v>3.7675085372073198</v>
      </c>
      <c r="Z158" s="68">
        <f>(IF(Y158=-1,0,(IF(Y158&gt;Y$4,0,IF(Y158&lt;Y$3,1,((Y$4-Y158)/Y$5))))))*100</f>
        <v>81.162457313963401</v>
      </c>
      <c r="AA158" s="70">
        <v>12</v>
      </c>
      <c r="AB158" s="66">
        <f>IF(AA158="No Practice", 0, AA158/15*100)</f>
        <v>80</v>
      </c>
      <c r="AC158" s="68">
        <f>AVERAGE(V158,X158,Z158,AB158)</f>
        <v>70.382833348663752</v>
      </c>
      <c r="AD158" s="68"/>
      <c r="AE158" s="115">
        <f>+ROUND(AC158,1)</f>
        <v>70.400000000000006</v>
      </c>
      <c r="AF158" s="72">
        <f>+VLOOKUP($F$236,$A$13:$DI$224,AF$226,0)</f>
        <v>112</v>
      </c>
      <c r="AG158" s="70">
        <v>6</v>
      </c>
      <c r="AH158" s="66">
        <f>(IF(AG158=-1,0,(IF(AG158&gt;AG$4,0,IF(AG158&lt;AG$3,1,((AG$4-AG158)/AG$5))))))*100</f>
        <v>50</v>
      </c>
      <c r="AI158" s="70">
        <v>73</v>
      </c>
      <c r="AJ158" s="66">
        <f>(IF(AI158=-1,0,(IF(AI158&gt;AI$4,0,IF(AI158&lt;AI$3,1,((AI$4-AI158)/AI$5))))))*100</f>
        <v>76.08695652173914</v>
      </c>
      <c r="AK158" s="71">
        <v>537.64378561260298</v>
      </c>
      <c r="AL158" s="66">
        <f>(IF(AK158=-1,0,(IF(AK158&gt;AK$4,0,IF(AK158&lt;AK$3,1,((AK$4-AK158)/AK$5))))))*100</f>
        <v>93.362422399844405</v>
      </c>
      <c r="AM158" s="70">
        <v>5</v>
      </c>
      <c r="AN158" s="66">
        <f>+IF(AM158="No Practice",0,AM158/8)*100</f>
        <v>62.5</v>
      </c>
      <c r="AO158" s="74">
        <f>AVERAGE(AH158,AJ158,AL158,AN158)</f>
        <v>70.48734473039589</v>
      </c>
      <c r="AP158" s="68"/>
      <c r="AQ158" s="115">
        <f>+ROUND(AO158,1)</f>
        <v>70.5</v>
      </c>
      <c r="AR158" s="69">
        <f>+VLOOKUP($F$236,$A$13:$DI$224,AR$226,0)</f>
        <v>123</v>
      </c>
      <c r="AS158" s="75">
        <v>7</v>
      </c>
      <c r="AT158" s="66">
        <f>(IF(AS158=-1,0,(IF(AS158&gt;AS$4,0,IF(AS158&lt;AS$3,1,((AS$4-AS158)/AS$5))))))*100</f>
        <v>50</v>
      </c>
      <c r="AU158" s="75">
        <v>22.5</v>
      </c>
      <c r="AV158" s="66">
        <f>(IF(AU158=-1,0,(IF(AU158&gt;AU$4,0,IF(AU158&lt;AU$3,1,((AU$4-AU158)/AU$5))))))*100</f>
        <v>89.712918660287073</v>
      </c>
      <c r="AW158" s="75">
        <v>4.16423826722996</v>
      </c>
      <c r="AX158" s="68">
        <f>(IF(AW158=-1,0,(IF(AW158&gt;AW$4,0,IF(AW158&lt;AW$3,1,((AW$4-AW158)/AW$5))))))*100</f>
        <v>72.238411551800269</v>
      </c>
      <c r="AY158" s="75">
        <v>15</v>
      </c>
      <c r="AZ158" s="66">
        <f>+IF(AY158="No Practice",0,AY158/30)*100</f>
        <v>50</v>
      </c>
      <c r="BA158" s="76">
        <f>AVERAGE(AT158,AV158,AX158,AZ158)</f>
        <v>65.487832553021832</v>
      </c>
      <c r="BB158" s="68"/>
      <c r="BC158" s="115">
        <f>+ROUND(BA158,1)</f>
        <v>65.5</v>
      </c>
      <c r="BD158" s="69">
        <f>+VLOOKUP($F$236,$A$13:$DI$224,BD$226,0)</f>
        <v>151</v>
      </c>
      <c r="BE158" s="73">
        <v>7</v>
      </c>
      <c r="BF158" s="73">
        <v>2</v>
      </c>
      <c r="BG158" s="77">
        <f>+SUM(BE158,BF158)</f>
        <v>9</v>
      </c>
      <c r="BH158" s="76">
        <f>(IF(BG158=-1,0,(IF(BG158&lt;BG$4,0,IF(BG158&gt;BG$3,1,((-BG$4+BG158)/BG$5))))))*100</f>
        <v>45</v>
      </c>
      <c r="BI158" s="119"/>
      <c r="BJ158" s="115">
        <f>ROUND(BH158,1)</f>
        <v>45</v>
      </c>
      <c r="BK158" s="69">
        <f>+VLOOKUP($F$236,$A$13:$DI$224,BK$226,0)</f>
        <v>119</v>
      </c>
      <c r="BL158" s="73">
        <v>6</v>
      </c>
      <c r="BM158" s="68">
        <f>(IF(BL158=-1,0,(IF(BL158&lt;BL$4,0,IF(BL158&gt;BL$3,1,((-BL$4+BL158)/BL$5))))))*100</f>
        <v>60</v>
      </c>
      <c r="BN158" s="73">
        <v>7</v>
      </c>
      <c r="BO158" s="68">
        <f>(IF(BN158=-1,0,(IF(BN158&lt;BN$4,0,IF(BN158&gt;BN$3,1,((-BN$4+BN158)/BN$5))))))*100</f>
        <v>70</v>
      </c>
      <c r="BP158" s="73">
        <v>6</v>
      </c>
      <c r="BQ158" s="68">
        <f>(IF(BP158=-1,0,(IF(BP158&lt;BP$4,0,IF(BP158&gt;BP$3,1,((-BP$4+BP158)/BP$5))))))*100</f>
        <v>60</v>
      </c>
      <c r="BR158" s="73">
        <v>5</v>
      </c>
      <c r="BS158" s="78">
        <f>(IF(BR158=-1,0,(IF(BR158&lt;BR$4,0,IF(BR158&gt;BR$3,1,((-BR$4+BR158)/BR$5))))))*100</f>
        <v>83.333333333333343</v>
      </c>
      <c r="BT158" s="73">
        <v>7</v>
      </c>
      <c r="BU158" s="68">
        <f>(IF(BT158=-1,0,(IF(BT158&lt;BT$4,0,IF(BT158&gt;BT$3,1,((-BT$4+BT158)/BT$5))))))*100</f>
        <v>100</v>
      </c>
      <c r="BV158" s="73">
        <v>5</v>
      </c>
      <c r="BW158" s="66">
        <f>(IF(BV158=-1,0,(IF(BV158&lt;BV$4,0,IF(BV158&gt;BV$3,1,((-BV$4+BV158)/BV$5))))))*100</f>
        <v>71.428571428571431</v>
      </c>
      <c r="BX158" s="77">
        <f>+SUM(BN158,BL158,BP158,BR158,BT158,BV158)</f>
        <v>36</v>
      </c>
      <c r="BY158" s="80">
        <f>(IF(BX158=-1,0,(IF(BX158&lt;BX$4,0,IF(BX158&gt;BX$3,1,((-BX$4+BX158)/BX$5))))))*100</f>
        <v>72</v>
      </c>
      <c r="BZ158" s="78"/>
      <c r="CA158" s="115">
        <f>+ROUND(BY158,1)</f>
        <v>72</v>
      </c>
      <c r="CB158" s="72">
        <f>+VLOOKUP($F$236,$A$13:$DI$224,CB$226,0)</f>
        <v>28</v>
      </c>
      <c r="CC158" s="73">
        <v>34</v>
      </c>
      <c r="CD158" s="68">
        <f>(IF(CC158=-1,0,(IF(CC158&gt;CC$4,0,IF(CC158&lt;CC$3,1,((CC$4-CC158)/CC$5))))))*100</f>
        <v>48.333333333333336</v>
      </c>
      <c r="CE158" s="73">
        <v>283</v>
      </c>
      <c r="CF158" s="66">
        <f>(IF(CE158=-1,0,(IF(CE158&gt;CE$4,0,IF(CE158&lt;CE$3,1,((CE$4-CE158)/CE$5))))))*100</f>
        <v>63.833075734157653</v>
      </c>
      <c r="CG158" s="73">
        <v>34.036294172433699</v>
      </c>
      <c r="CH158" s="66">
        <f>(IF(CG158=-1,0,(IF(CG158&gt;CG$4,0,IF(CG158&lt;CG$3,1,((CG$4-CG158)/CG$5)^$CH$3)))))*100</f>
        <v>88.875255686663351</v>
      </c>
      <c r="CI158" s="73">
        <v>84</v>
      </c>
      <c r="CJ158" s="78">
        <f>IF(CI158="NO VAT","No VAT",(IF(CI158="NO REFUND",0,(IF(CI158&gt;CI$5,0,IF(CI158&lt;CI$3,1,((CI$5-CI158)/CI$5))))))*100)</f>
        <v>0</v>
      </c>
      <c r="CK158" s="73">
        <v>79.023809523809504</v>
      </c>
      <c r="CL158" s="68">
        <f>IF(CK158="NO VAT","No VAT",(IF(CK158="NO REFUND",0,(IF(CK158&gt;CK$4,0,IF(CK158&lt;CK$3,1,((CK$4-CK158)/CK$5))))))*100)</f>
        <v>0</v>
      </c>
      <c r="CM158" s="73">
        <v>67.5</v>
      </c>
      <c r="CN158" s="68">
        <f>IF(CM158="NO CIT","No CIT",IF(CM158&gt;CM$4,0,IF(CM158&lt;CM$3,1,((CM$4-CM158)/CM$5)))*100)</f>
        <v>0</v>
      </c>
      <c r="CO158" s="73">
        <v>18.571428571428601</v>
      </c>
      <c r="CP158" s="66">
        <f>IF(CO158="NO CIT","No CIT",IF(CO158&gt;CO$4,0,IF(CO158&lt;CO$3,1,((CO$5-CO158)/CO$5)))*100)</f>
        <v>41.964285714285623</v>
      </c>
      <c r="CQ158" s="157">
        <f>IF(OR(ISNUMBER(CJ158),ISNUMBER(CL158),ISNUMBER(CN158),ISNUMBER(CP158)),AVERAGE(CJ158,CL158,CN158,CP158),"")</f>
        <v>10.491071428571406</v>
      </c>
      <c r="CR158" s="128">
        <f>AVERAGE(CD158,CF158,CH158,CQ158)</f>
        <v>52.883184045681439</v>
      </c>
      <c r="CS158" s="78"/>
      <c r="CT158" s="115">
        <f>ROUND(CR158,1)</f>
        <v>52.9</v>
      </c>
      <c r="CU158" s="69">
        <f>+VLOOKUP($F$236,$A$13:$EL$224,CU$226,0)</f>
        <v>161</v>
      </c>
      <c r="CV158" s="73">
        <v>58</v>
      </c>
      <c r="CW158" s="68">
        <f>(IF(CV158=-1,0,(IF(CV158&gt;CV$4,0,IF(CV158&lt;CV$3,1,((CV$4-CV158)/CV$5))))))*100</f>
        <v>64.15094339622641</v>
      </c>
      <c r="CX158" s="73">
        <v>55</v>
      </c>
      <c r="CY158" s="68">
        <f>(IF(CX158=-1,0,(IF(CX158&gt;CX$4,0,IF(CX158&lt;CX$3,1,((CX$4-CX158)/CX$5))))))*100</f>
        <v>68.047337278106511</v>
      </c>
      <c r="CZ158" s="73">
        <v>288</v>
      </c>
      <c r="DA158" s="68">
        <f>(IF(CZ158=-1,0,(IF(CZ158&gt;CZ$4,0,IF(CZ158&lt;CZ$3,1,((CZ$4-CZ158)/CZ$5))))))*100</f>
        <v>72.830188679245282</v>
      </c>
      <c r="DB158" s="73">
        <v>118</v>
      </c>
      <c r="DC158" s="68">
        <f>(IF(DB158=-1,0,(IF(DB158&gt;DB$4,0,IF(DB158&lt;DB$3,1,((DB$4-DB158)/DB$5))))))*100</f>
        <v>70.5</v>
      </c>
      <c r="DD158" s="73">
        <v>120</v>
      </c>
      <c r="DE158" s="68">
        <f>(IF(DD158=-1,0,(IF(DD158&gt;DD$4,0,IF(DD158&lt;DD$3,1,((DD$4-DD158)/DD$5))))))*100</f>
        <v>57.347670250896051</v>
      </c>
      <c r="DF158" s="73">
        <v>96</v>
      </c>
      <c r="DG158" s="68">
        <f>(IF(DF158=-1,0,(IF(DF158&gt;DF$4,0,IF(DF158&lt;DF$3,1,((DF$4-DF158)/DF$5))))))*100</f>
        <v>60.251046025104607</v>
      </c>
      <c r="DH158" s="73">
        <v>287</v>
      </c>
      <c r="DI158" s="68">
        <f>(IF(DH158=-1,0,(IF(DH158&gt;DH$4,0,IF(DH158&lt;DH$3,1,((DH$4-DH158)/DH$5))))))*100</f>
        <v>76.083333333333343</v>
      </c>
      <c r="DJ158" s="73">
        <v>130</v>
      </c>
      <c r="DK158" s="66">
        <f>(IF(DJ158=-1,0,(IF(DJ158&gt;DJ$4,0,IF(DJ158&lt;DJ$3,1,((DJ$4-DJ158)/DJ$5))))))*100</f>
        <v>81.428571428571431</v>
      </c>
      <c r="DL158" s="78">
        <f>AVERAGE(CW158,CY158,DA158,DC158,DE158,DG158,DI158,DK158)</f>
        <v>68.829886298935449</v>
      </c>
      <c r="DM158" s="78"/>
      <c r="DN158" s="115">
        <f>ROUND(DL158,1)</f>
        <v>68.8</v>
      </c>
      <c r="DO158" s="69">
        <f>+VLOOKUP($F$236,$A$13:$EL$224,DO$226,0)</f>
        <v>111</v>
      </c>
      <c r="DP158" s="67">
        <v>1025</v>
      </c>
      <c r="DQ158" s="66">
        <f>(IF(DP158=-1,0,(IF(DP158&gt;DP$4,0,IF(DP158&lt;DP$3,1,((DP$4-DP158)/DP$5))))))*100</f>
        <v>25.819672131147541</v>
      </c>
      <c r="DR158" s="67">
        <v>25</v>
      </c>
      <c r="DS158" s="66">
        <f>(IF(DR158=-1,0,(IF(DR158&gt;DR$4,0,IF(DR158&lt;DR$3,1,((DR$4-DR158)/DR$5))))))*100</f>
        <v>71.991001124859395</v>
      </c>
      <c r="DT158" s="67">
        <v>5</v>
      </c>
      <c r="DU158" s="66">
        <f>DT158/18*100</f>
        <v>27.777777777777779</v>
      </c>
      <c r="DV158" s="78">
        <f>AVERAGE(DU158,DQ158,DS158)</f>
        <v>41.862817011261569</v>
      </c>
      <c r="DW158" s="78"/>
      <c r="DX158" s="115">
        <f>ROUND(DV158,1)</f>
        <v>41.9</v>
      </c>
      <c r="DY158" s="69">
        <f>+VLOOKUP($F$236,$A$13:$EL$224,DY$226,0)</f>
        <v>156</v>
      </c>
      <c r="DZ158" s="67">
        <v>44.885806039021098</v>
      </c>
      <c r="EA158" s="68">
        <f>(IF(DZ158=-1,0,(IF(DZ158&lt;DZ$4,0,IF(DZ158&gt;DZ$3,1,((-DZ$4+DZ158)/DZ$5))))))*100</f>
        <v>48.316260537159408</v>
      </c>
      <c r="EB158" s="67">
        <v>11.5</v>
      </c>
      <c r="EC158" s="66">
        <f>(IF(EB158=-1,0,(IF(EB158&lt;EB$4,0,IF(EB158&gt;EB$3,1,((-EB$4+EB158)/EB$5))))))*100</f>
        <v>71.875</v>
      </c>
      <c r="ED158" s="68">
        <f>AVERAGE(EA158,EC158)</f>
        <v>60.095630268579704</v>
      </c>
      <c r="EE158" s="78"/>
      <c r="EF158" s="115">
        <f>ROUND(ED158,1)</f>
        <v>60.1</v>
      </c>
      <c r="EG158" s="69">
        <f>+VLOOKUP($F$236,$A$13:$EL$224,EG$226,0)</f>
        <v>58</v>
      </c>
      <c r="EH158" s="81"/>
      <c r="EI158" s="92">
        <v>1</v>
      </c>
      <c r="EJ158" s="81"/>
      <c r="EK158" s="83">
        <f>+VLOOKUP($F$236,$A$13:$EL$224,EK$226,0)</f>
        <v>108</v>
      </c>
      <c r="EL158" s="134">
        <f>ROUND(EM158,1)</f>
        <v>63.6</v>
      </c>
      <c r="EM158" s="158">
        <f>AVERAGE(Q158,AC158,BA158,BH158,BY158,CR158,DL158,DV158,ED158,AO158)</f>
        <v>63.634254380420749</v>
      </c>
      <c r="EN158" s="139"/>
      <c r="EO158" s="84"/>
      <c r="EP158" s="85">
        <v>1</v>
      </c>
      <c r="EQ158" s="64" t="s">
        <v>1384</v>
      </c>
      <c r="ES158" s="93">
        <v>1</v>
      </c>
    </row>
    <row r="159" spans="1:149" ht="14.45" customHeight="1" x14ac:dyDescent="0.25">
      <c r="A159" s="64" t="s">
        <v>149</v>
      </c>
      <c r="B159" s="156" t="str">
        <f>INDEX('Economy Names'!$A$2:$H$213,'Economy Names'!L148,'Economy Names'!$K$1)</f>
        <v>Palau</v>
      </c>
      <c r="C159" s="65">
        <v>8</v>
      </c>
      <c r="D159" s="66">
        <f>(IF(C159=-1,0,(IF(C159&gt;C$4,0,IF(C159&lt;C$3,1,((C$4-C159)/C$5))))))*100</f>
        <v>58.82352941176471</v>
      </c>
      <c r="E159" s="65">
        <v>28</v>
      </c>
      <c r="F159" s="66">
        <f>(IF(E159=-1,0,(IF(E159&gt;E$4,0,IF(E159&lt;E$3,1,((E$4-E159)/E$5))))))*100</f>
        <v>72.361809045226138</v>
      </c>
      <c r="G159" s="67">
        <v>2.2263805227975899</v>
      </c>
      <c r="H159" s="66">
        <f>(IF(G159=-1,0,(IF(G159&gt;G$4,0,IF(G159&lt;G$3,1,((G$4-G159)/G$5))))))*100</f>
        <v>98.886809738601201</v>
      </c>
      <c r="I159" s="65">
        <v>8</v>
      </c>
      <c r="J159" s="66">
        <f>(IF(I159=-1,0,(IF(I159&gt;I$4,0,IF(I159&lt;I$3,1,((I$4-I159)/I$5))))))*100</f>
        <v>58.82352941176471</v>
      </c>
      <c r="K159" s="65">
        <v>28</v>
      </c>
      <c r="L159" s="66">
        <f>(IF(K159=-1,0,(IF(K159&gt;K$4,0,IF(K159&lt;K$3,1,((K$4-K159)/K$5))))))*100</f>
        <v>72.361809045226138</v>
      </c>
      <c r="M159" s="67">
        <v>2.2263805227975899</v>
      </c>
      <c r="N159" s="68">
        <f>(IF(M159=-1,0,(IF(M159&gt;M$4,0,IF(M159&lt;M$3,1,((M$4-M159)/M$5))))))*100</f>
        <v>98.886809738601201</v>
      </c>
      <c r="O159" s="67">
        <v>5.9370147274602401</v>
      </c>
      <c r="P159" s="66">
        <f>(IF(O159=-1,0,(IF(O159&gt;O$4,0,IF(O159&lt;O$3,1,((O$4-O159)/O$5))))))*100</f>
        <v>98.515746318134944</v>
      </c>
      <c r="Q159" s="68">
        <f>25%*P159+12.5%*D159+12.5%*F159+12.5%*H159+12.5%*J159+12.5%*L159+12.5%*N159</f>
        <v>82.146973628431738</v>
      </c>
      <c r="R159" s="78">
        <f>+Q159</f>
        <v>82.146973628431738</v>
      </c>
      <c r="S159" s="115">
        <f>+ROUND(Q159,1)</f>
        <v>82.1</v>
      </c>
      <c r="T159" s="69">
        <f>RANK(R159,R$13:R$224)</f>
        <v>132</v>
      </c>
      <c r="U159" s="70">
        <v>20</v>
      </c>
      <c r="V159" s="66">
        <f>(IF(U159=-1,0,(IF(U159&gt;U$4,0,IF(U159&lt;U$3,1,((U$4-U159)/U$5))))))*100</f>
        <v>40</v>
      </c>
      <c r="W159" s="70">
        <v>90</v>
      </c>
      <c r="X159" s="66">
        <f>(IF(W159=-1,0,(IF(W159&gt;W$4,0,IF(W159&lt;W$3,1,((W$4-W159)/W$5))))))*100</f>
        <v>81.556195965417871</v>
      </c>
      <c r="Y159" s="71">
        <v>3.1633060662734098</v>
      </c>
      <c r="Z159" s="68">
        <f>(IF(Y159=-1,0,(IF(Y159&gt;Y$4,0,IF(Y159&lt;Y$3,1,((Y$4-Y159)/Y$5))))))*100</f>
        <v>84.183469668632952</v>
      </c>
      <c r="AA159" s="70">
        <v>7</v>
      </c>
      <c r="AB159" s="66">
        <f>IF(AA159="No Practice", 0, AA159/15*100)</f>
        <v>46.666666666666664</v>
      </c>
      <c r="AC159" s="68">
        <f>AVERAGE(V159,X159,Z159,AB159)</f>
        <v>63.10158307517937</v>
      </c>
      <c r="AD159" s="68">
        <f>+AC159</f>
        <v>63.10158307517937</v>
      </c>
      <c r="AE159" s="115">
        <f>+ROUND(AC159,1)</f>
        <v>63.1</v>
      </c>
      <c r="AF159" s="72">
        <f>RANK(AD159,AD$13:AD$224)</f>
        <v>129</v>
      </c>
      <c r="AG159" s="70">
        <v>5</v>
      </c>
      <c r="AH159" s="66">
        <f>(IF(AG159=-1,0,(IF(AG159&gt;AG$4,0,IF(AG159&lt;AG$3,1,((AG$4-AG159)/AG$5))))))*100</f>
        <v>66.666666666666657</v>
      </c>
      <c r="AI159" s="70">
        <v>125</v>
      </c>
      <c r="AJ159" s="66">
        <f>(IF(AI159=-1,0,(IF(AI159&gt;AI$4,0,IF(AI159&lt;AI$3,1,((AI$4-AI159)/AI$5))))))*100</f>
        <v>53.478260869565219</v>
      </c>
      <c r="AK159" s="71">
        <v>51.680654167481798</v>
      </c>
      <c r="AL159" s="66">
        <f>(IF(AK159=-1,0,(IF(AK159&gt;AK$4,0,IF(AK159&lt;AK$3,1,((AK$4-AK159)/AK$5))))))*100</f>
        <v>99.36196723250022</v>
      </c>
      <c r="AM159" s="70">
        <v>0</v>
      </c>
      <c r="AN159" s="66">
        <f>+IF(AM159="No Practice",0,AM159/8)*100</f>
        <v>0</v>
      </c>
      <c r="AO159" s="74">
        <f>AVERAGE(AH159,AJ159,AL159,AN159)</f>
        <v>54.87672369218302</v>
      </c>
      <c r="AP159" s="68">
        <f>+AO159</f>
        <v>54.87672369218302</v>
      </c>
      <c r="AQ159" s="115">
        <f>+ROUND(AO159,1)</f>
        <v>54.9</v>
      </c>
      <c r="AR159" s="69">
        <f>RANK(AP159,AP$13:AP$224)</f>
        <v>153</v>
      </c>
      <c r="AS159" s="75">
        <v>5</v>
      </c>
      <c r="AT159" s="66">
        <f>(IF(AS159=-1,0,(IF(AS159&gt;AS$4,0,IF(AS159&lt;AS$3,1,((AS$4-AS159)/AS$5))))))*100</f>
        <v>66.666666666666657</v>
      </c>
      <c r="AU159" s="75">
        <v>14</v>
      </c>
      <c r="AV159" s="66">
        <f>(IF(AU159=-1,0,(IF(AU159&gt;AU$4,0,IF(AU159&lt;AU$3,1,((AU$4-AU159)/AU$5))))))*100</f>
        <v>93.779904306220089</v>
      </c>
      <c r="AW159" s="75">
        <v>0.17122350473994999</v>
      </c>
      <c r="AX159" s="68">
        <f>(IF(AW159=-1,0,(IF(AW159&gt;AW$4,0,IF(AW159&lt;AW$3,1,((AW$4-AW159)/AW$5))))))*100</f>
        <v>98.858509968400327</v>
      </c>
      <c r="AY159" s="75">
        <v>12</v>
      </c>
      <c r="AZ159" s="66">
        <f>+IF(AY159="No Practice",0,AY159/30)*100</f>
        <v>40</v>
      </c>
      <c r="BA159" s="76">
        <f>AVERAGE(AT159,AV159,AX159,AZ159)</f>
        <v>74.826270235321772</v>
      </c>
      <c r="BB159" s="68">
        <f>+BA159</f>
        <v>74.826270235321772</v>
      </c>
      <c r="BC159" s="115">
        <f>+ROUND(BA159,1)</f>
        <v>74.8</v>
      </c>
      <c r="BD159" s="69">
        <f>RANK(BB159,BB$13:BB$224)</f>
        <v>47</v>
      </c>
      <c r="BE159" s="73">
        <v>0</v>
      </c>
      <c r="BF159" s="73">
        <v>10</v>
      </c>
      <c r="BG159" s="77">
        <f>+SUM(BE159,BF159)</f>
        <v>10</v>
      </c>
      <c r="BH159" s="76">
        <f>(IF(BG159=-1,0,(IF(BG159&lt;BG$4,0,IF(BG159&gt;BG$3,1,((-BG$4+BG159)/BG$5))))))*100</f>
        <v>50</v>
      </c>
      <c r="BI159" s="119">
        <f>+BH159</f>
        <v>50</v>
      </c>
      <c r="BJ159" s="115">
        <f>ROUND(BH159,1)</f>
        <v>50</v>
      </c>
      <c r="BK159" s="69">
        <f>RANK(BI159,BI$13:BI$224)</f>
        <v>104</v>
      </c>
      <c r="BL159" s="73">
        <v>0</v>
      </c>
      <c r="BM159" s="68">
        <f>(IF(BL159=-1,0,(IF(BL159&lt;BL$4,0,IF(BL159&gt;BL$3,1,((-BL$4+BL159)/BL$5))))))*100</f>
        <v>0</v>
      </c>
      <c r="BN159" s="73">
        <v>0</v>
      </c>
      <c r="BO159" s="68">
        <f>(IF(BN159=-1,0,(IF(BN159&lt;BN$4,0,IF(BN159&gt;BN$3,1,((-BN$4+BN159)/BN$5))))))*100</f>
        <v>0</v>
      </c>
      <c r="BP159" s="73">
        <v>7</v>
      </c>
      <c r="BQ159" s="68">
        <f>(IF(BP159=-1,0,(IF(BP159&lt;BP$4,0,IF(BP159&gt;BP$3,1,((-BP$4+BP159)/BP$5))))))*100</f>
        <v>70</v>
      </c>
      <c r="BR159" s="73">
        <v>0</v>
      </c>
      <c r="BS159" s="78">
        <f>(IF(BR159=-1,0,(IF(BR159&lt;BR$4,0,IF(BR159&gt;BR$3,1,((-BR$4+BR159)/BR$5))))))*100</f>
        <v>0</v>
      </c>
      <c r="BT159" s="73">
        <v>0</v>
      </c>
      <c r="BU159" s="68">
        <f>(IF(BT159=-1,0,(IF(BT159&lt;BT$4,0,IF(BT159&gt;BT$3,1,((-BT$4+BT159)/BT$5))))))*100</f>
        <v>0</v>
      </c>
      <c r="BV159" s="73">
        <v>0</v>
      </c>
      <c r="BW159" s="66">
        <f>(IF(BV159=-1,0,(IF(BV159&lt;BV$4,0,IF(BV159&gt;BV$3,1,((-BV$4+BV159)/BV$5))))))*100</f>
        <v>0</v>
      </c>
      <c r="BX159" s="77">
        <f>+SUM(BN159,BL159,BP159,BR159,BT159,BV159)</f>
        <v>7</v>
      </c>
      <c r="BY159" s="80">
        <f>(IF(BX159=-1,0,(IF(BX159&lt;BX$4,0,IF(BX159&gt;BX$3,1,((-BX$4+BX159)/BX$5))))))*100</f>
        <v>14.000000000000002</v>
      </c>
      <c r="BZ159" s="78">
        <f>+BY159</f>
        <v>14.000000000000002</v>
      </c>
      <c r="CA159" s="115">
        <f>+ROUND(BY159,1)</f>
        <v>14</v>
      </c>
      <c r="CB159" s="72">
        <f>RANK(BZ159,BZ$13:BZ$224)</f>
        <v>188</v>
      </c>
      <c r="CC159" s="73">
        <v>11</v>
      </c>
      <c r="CD159" s="68">
        <f>(IF(CC159=-1,0,(IF(CC159&gt;CC$4,0,IF(CC159&lt;CC$3,1,((CC$4-CC159)/CC$5))))))*100</f>
        <v>86.666666666666671</v>
      </c>
      <c r="CE159" s="73">
        <v>52</v>
      </c>
      <c r="CF159" s="66">
        <f>(IF(CE159=-1,0,(IF(CE159&gt;CE$4,0,IF(CE159&lt;CE$3,1,((CE$4-CE159)/CE$5))))))*100</f>
        <v>99.536321483771246</v>
      </c>
      <c r="CG159" s="73">
        <v>76.620923843829502</v>
      </c>
      <c r="CH159" s="66">
        <f>(IF(CG159=-1,0,(IF(CG159&gt;CG$4,0,IF(CG159&lt;CG$3,1,((CG$4-CG159)/CG$5)^$CH$3)))))*100</f>
        <v>19.242378057723261</v>
      </c>
      <c r="CI159" s="73" t="s">
        <v>1976</v>
      </c>
      <c r="CJ159" s="78" t="str">
        <f>IF(CI159="NO VAT","No VAT",(IF(CI159="NO REFUND",0,(IF(CI159&gt;CI$5,0,IF(CI159&lt;CI$3,1,((CI$5-CI159)/CI$5))))))*100)</f>
        <v>No VAT</v>
      </c>
      <c r="CK159" s="73" t="s">
        <v>1976</v>
      </c>
      <c r="CL159" s="68" t="str">
        <f>IF(CK159="NO VAT","No VAT",(IF(CK159="NO REFUND",0,(IF(CK159&gt;CK$4,0,IF(CK159&lt;CK$3,1,((CK$4-CK159)/CK$5))))))*100)</f>
        <v>No VAT</v>
      </c>
      <c r="CM159" s="73" t="s">
        <v>1977</v>
      </c>
      <c r="CN159" s="68" t="str">
        <f>IF(CM159="NO CIT","No CIT",IF(CM159&gt;CM$4,0,IF(CM159&lt;CM$3,1,((CM$4-CM159)/CM$5)))*100)</f>
        <v>No CIT</v>
      </c>
      <c r="CO159" s="73" t="s">
        <v>1977</v>
      </c>
      <c r="CP159" s="66" t="str">
        <f>IF(CO159="NO CIT","No CIT",IF(CO159&gt;CO$4,0,IF(CO159&lt;CO$3,1,((CO$5-CO159)/CO$5)))*100)</f>
        <v>No CIT</v>
      </c>
      <c r="CQ159" s="157" t="str">
        <f>IF(OR(ISNUMBER(CJ159),ISNUMBER(CL159),ISNUMBER(CN159),ISNUMBER(CP159)),AVERAGE(CJ159,CL159,CN159,CP159),"")</f>
        <v/>
      </c>
      <c r="CR159" s="128">
        <f>AVERAGE(CD159,CF159,CH159,CQ159)</f>
        <v>68.48178873605373</v>
      </c>
      <c r="CS159" s="78">
        <f>+CR159</f>
        <v>68.48178873605373</v>
      </c>
      <c r="CT159" s="115">
        <f>ROUND(CR159,1)</f>
        <v>68.5</v>
      </c>
      <c r="CU159" s="69">
        <f>RANK(CS159,CS$13:CS$224)</f>
        <v>113</v>
      </c>
      <c r="CV159" s="73">
        <v>101.71428571428601</v>
      </c>
      <c r="CW159" s="68">
        <f>(IF(CV159=-1,0,(IF(CV159&gt;CV$4,0,IF(CV159&lt;CV$3,1,((CV$4-CV159)/CV$5))))))*100</f>
        <v>36.657681940700627</v>
      </c>
      <c r="CX159" s="73">
        <v>72</v>
      </c>
      <c r="CY159" s="68">
        <f>(IF(CX159=-1,0,(IF(CX159&gt;CX$4,0,IF(CX159&lt;CX$3,1,((CX$4-CX159)/CX$5))))))*100</f>
        <v>57.988165680473372</v>
      </c>
      <c r="CZ159" s="73">
        <v>505</v>
      </c>
      <c r="DA159" s="68">
        <f>(IF(CZ159=-1,0,(IF(CZ159&gt;CZ$4,0,IF(CZ159&lt;CZ$3,1,((CZ$4-CZ159)/CZ$5))))))*100</f>
        <v>52.358490566037744</v>
      </c>
      <c r="DB159" s="73">
        <v>100</v>
      </c>
      <c r="DC159" s="68">
        <f>(IF(DB159=-1,0,(IF(DB159&gt;DB$4,0,IF(DB159&lt;DB$3,1,((DB$4-DB159)/DB$5))))))*100</f>
        <v>75</v>
      </c>
      <c r="DD159" s="73">
        <v>84</v>
      </c>
      <c r="DE159" s="68">
        <f>(IF(DD159=-1,0,(IF(DD159&gt;DD$4,0,IF(DD159&lt;DD$3,1,((DD$4-DD159)/DD$5))))))*100</f>
        <v>70.25089605734766</v>
      </c>
      <c r="DF159" s="73">
        <v>96</v>
      </c>
      <c r="DG159" s="68">
        <f>(IF(DF159=-1,0,(IF(DF159&gt;DF$4,0,IF(DF159&lt;DF$3,1,((DF$4-DF159)/DF$5))))))*100</f>
        <v>60.251046025104607</v>
      </c>
      <c r="DH159" s="73">
        <v>605</v>
      </c>
      <c r="DI159" s="68">
        <f>(IF(DH159=-1,0,(IF(DH159&gt;DH$4,0,IF(DH159&lt;DH$3,1,((DH$4-DH159)/DH$5))))))*100</f>
        <v>49.583333333333336</v>
      </c>
      <c r="DJ159" s="73">
        <v>100</v>
      </c>
      <c r="DK159" s="66">
        <f>(IF(DJ159=-1,0,(IF(DJ159&gt;DJ$4,0,IF(DJ159&lt;DJ$3,1,((DJ$4-DJ159)/DJ$5))))))*100</f>
        <v>85.714285714285708</v>
      </c>
      <c r="DL159" s="78">
        <f>AVERAGE(CW159,CY159,DA159,DC159,DE159,DG159,DI159,DK159)</f>
        <v>60.975487414660378</v>
      </c>
      <c r="DM159" s="78">
        <f>+DL159</f>
        <v>60.975487414660378</v>
      </c>
      <c r="DN159" s="115">
        <f>ROUND(DL159,1)</f>
        <v>61</v>
      </c>
      <c r="DO159" s="69">
        <f>RANK(DM159,DM$13:DM$224)</f>
        <v>139</v>
      </c>
      <c r="DP159" s="67">
        <v>810</v>
      </c>
      <c r="DQ159" s="66">
        <f>(IF(DP159=-1,0,(IF(DP159&gt;DP$4,0,IF(DP159&lt;DP$3,1,((DP$4-DP159)/DP$5))))))*100</f>
        <v>43.442622950819668</v>
      </c>
      <c r="DR159" s="67">
        <v>35.299999999999997</v>
      </c>
      <c r="DS159" s="66">
        <f>(IF(DR159=-1,0,(IF(DR159&gt;DR$4,0,IF(DR159&lt;DR$3,1,((DR$4-DR159)/DR$5))))))*100</f>
        <v>60.404949381327334</v>
      </c>
      <c r="DT159" s="67">
        <v>9.5</v>
      </c>
      <c r="DU159" s="66">
        <f>DT159/18*100</f>
        <v>52.777777777777779</v>
      </c>
      <c r="DV159" s="78">
        <f>AVERAGE(DU159,DQ159,DS159)</f>
        <v>52.208450036641587</v>
      </c>
      <c r="DW159" s="78">
        <f>+DV159</f>
        <v>52.208450036641587</v>
      </c>
      <c r="DX159" s="115">
        <f>ROUND(DV159,1)</f>
        <v>52.2</v>
      </c>
      <c r="DY159" s="69">
        <f>RANK(DW159,DW$13:DW$224)</f>
        <v>125</v>
      </c>
      <c r="DZ159" s="67">
        <v>30.4358412466521</v>
      </c>
      <c r="EA159" s="68">
        <f>(IF(DZ159=-1,0,(IF(DZ159&lt;DZ$4,0,IF(DZ159&gt;DZ$3,1,((-DZ$4+DZ159)/DZ$5))))))*100</f>
        <v>32.761938909205703</v>
      </c>
      <c r="EB159" s="67">
        <v>0</v>
      </c>
      <c r="EC159" s="66">
        <f>(IF(EB159=-1,0,(IF(EB159&lt;EB$4,0,IF(EB159&gt;EB$3,1,((-EB$4+EB159)/EB$5))))))*100</f>
        <v>0</v>
      </c>
      <c r="ED159" s="68">
        <f>AVERAGE(EA159,EC159)</f>
        <v>16.380969454602852</v>
      </c>
      <c r="EE159" s="78">
        <f>+ED159</f>
        <v>16.380969454602852</v>
      </c>
      <c r="EF159" s="115">
        <f>ROUND(ED159,1)</f>
        <v>16.399999999999999</v>
      </c>
      <c r="EG159" s="69">
        <f>RANK(EE159,EE$13:EE$224)</f>
        <v>166</v>
      </c>
      <c r="EH159" s="81"/>
      <c r="EI159" s="81"/>
      <c r="EJ159" s="81"/>
      <c r="EK159" s="83">
        <f>RANK(EN159,EN$13:EN$224)</f>
        <v>145</v>
      </c>
      <c r="EL159" s="134">
        <f>ROUND(EM159,1)</f>
        <v>53.7</v>
      </c>
      <c r="EM159" s="158">
        <f>AVERAGE(Q159,AC159,BA159,BH159,BY159,CR159,DL159,DV159,ED159,AO159)</f>
        <v>53.69982462730745</v>
      </c>
      <c r="EN159" s="139">
        <f>AVERAGE(Q159,AC159,BA159,BH159,BY159,CR159,DL159,DV159,ED159,AO159)</f>
        <v>53.69982462730745</v>
      </c>
      <c r="EO159" s="84"/>
      <c r="EP159" s="85"/>
      <c r="EQ159" s="46"/>
    </row>
    <row r="160" spans="1:149" ht="14.45" customHeight="1" x14ac:dyDescent="0.25">
      <c r="A160" s="64" t="s">
        <v>150</v>
      </c>
      <c r="B160" s="156" t="str">
        <f>INDEX('Economy Names'!$A$2:$H$213,'Economy Names'!L149,'Economy Names'!$K$1)</f>
        <v>Panama</v>
      </c>
      <c r="C160" s="65">
        <v>5</v>
      </c>
      <c r="D160" s="66">
        <f>(IF(C160=-1,0,(IF(C160&gt;C$4,0,IF(C160&lt;C$3,1,((C$4-C160)/C$5))))))*100</f>
        <v>76.470588235294116</v>
      </c>
      <c r="E160" s="65">
        <v>6</v>
      </c>
      <c r="F160" s="66">
        <f>(IF(E160=-1,0,(IF(E160&gt;E$4,0,IF(E160&lt;E$3,1,((E$4-E160)/E$5))))))*100</f>
        <v>94.472361809045225</v>
      </c>
      <c r="G160" s="67">
        <v>5.7827611865977504</v>
      </c>
      <c r="H160" s="66">
        <f>(IF(G160=-1,0,(IF(G160&gt;G$4,0,IF(G160&lt;G$3,1,((G$4-G160)/G$5))))))*100</f>
        <v>97.108619406701123</v>
      </c>
      <c r="I160" s="65">
        <v>5</v>
      </c>
      <c r="J160" s="66">
        <f>(IF(I160=-1,0,(IF(I160&gt;I$4,0,IF(I160&lt;I$3,1,((I$4-I160)/I$5))))))*100</f>
        <v>76.470588235294116</v>
      </c>
      <c r="K160" s="65">
        <v>6</v>
      </c>
      <c r="L160" s="66">
        <f>(IF(K160=-1,0,(IF(K160&gt;K$4,0,IF(K160&lt;K$3,1,((K$4-K160)/K$5))))))*100</f>
        <v>94.472361809045225</v>
      </c>
      <c r="M160" s="67">
        <v>5.7827611865977504</v>
      </c>
      <c r="N160" s="68">
        <f>(IF(M160=-1,0,(IF(M160&gt;M$4,0,IF(M160&lt;M$3,1,((M$4-M160)/M$5))))))*100</f>
        <v>97.108619406701123</v>
      </c>
      <c r="O160" s="67">
        <v>0</v>
      </c>
      <c r="P160" s="66">
        <f>(IF(O160=-1,0,(IF(O160&gt;O$4,0,IF(O160&lt;O$3,1,((O$4-O160)/O$5))))))*100</f>
        <v>100</v>
      </c>
      <c r="Q160" s="68">
        <f>25%*P160+12.5%*D160+12.5%*F160+12.5%*H160+12.5%*J160+12.5%*L160+12.5%*N160</f>
        <v>92.012892362760113</v>
      </c>
      <c r="R160" s="78">
        <f>+Q160</f>
        <v>92.012892362760113</v>
      </c>
      <c r="S160" s="115">
        <f>+ROUND(Q160,1)</f>
        <v>92</v>
      </c>
      <c r="T160" s="69">
        <f>RANK(R160,R$13:R$224)</f>
        <v>51</v>
      </c>
      <c r="U160" s="70">
        <v>18</v>
      </c>
      <c r="V160" s="66">
        <f>(IF(U160=-1,0,(IF(U160&gt;U$4,0,IF(U160&lt;U$3,1,((U$4-U160)/U$5))))))*100</f>
        <v>48</v>
      </c>
      <c r="W160" s="70">
        <v>105</v>
      </c>
      <c r="X160" s="66">
        <f>(IF(W160=-1,0,(IF(W160&gt;W$4,0,IF(W160&lt;W$3,1,((W$4-W160)/W$5))))))*100</f>
        <v>77.233429394812674</v>
      </c>
      <c r="Y160" s="71">
        <v>2.45260198820537</v>
      </c>
      <c r="Z160" s="68">
        <f>(IF(Y160=-1,0,(IF(Y160&gt;Y$4,0,IF(Y160&lt;Y$3,1,((Y$4-Y160)/Y$5))))))*100</f>
        <v>87.736990058973149</v>
      </c>
      <c r="AA160" s="70">
        <v>9</v>
      </c>
      <c r="AB160" s="66">
        <f>IF(AA160="No Practice", 0, AA160/15*100)</f>
        <v>60</v>
      </c>
      <c r="AC160" s="68">
        <f>AVERAGE(V160,X160,Z160,AB160)</f>
        <v>68.242604863446459</v>
      </c>
      <c r="AD160" s="68">
        <f>+AC160</f>
        <v>68.242604863446459</v>
      </c>
      <c r="AE160" s="115">
        <f>+ROUND(AC160,1)</f>
        <v>68.2</v>
      </c>
      <c r="AF160" s="72">
        <f>RANK(AD160,AD$13:AD$224)</f>
        <v>100</v>
      </c>
      <c r="AG160" s="70">
        <v>5</v>
      </c>
      <c r="AH160" s="66">
        <f>(IF(AG160=-1,0,(IF(AG160&gt;AG$4,0,IF(AG160&lt;AG$3,1,((AG$4-AG160)/AG$5))))))*100</f>
        <v>66.666666666666657</v>
      </c>
      <c r="AI160" s="70">
        <v>35</v>
      </c>
      <c r="AJ160" s="66">
        <f>(IF(AI160=-1,0,(IF(AI160&gt;AI$4,0,IF(AI160&lt;AI$3,1,((AI$4-AI160)/AI$5))))))*100</f>
        <v>92.608695652173907</v>
      </c>
      <c r="AK160" s="71">
        <v>15.2691629938353</v>
      </c>
      <c r="AL160" s="66">
        <f>(IF(AK160=-1,0,(IF(AK160&gt;AK$4,0,IF(AK160&lt;AK$3,1,((AK$4-AK160)/AK$5))))))*100</f>
        <v>99.811491814890914</v>
      </c>
      <c r="AM160" s="70">
        <v>6</v>
      </c>
      <c r="AN160" s="66">
        <f>+IF(AM160="No Practice",0,AM160/8)*100</f>
        <v>75</v>
      </c>
      <c r="AO160" s="74">
        <f>AVERAGE(AH160,AJ160,AL160,AN160)</f>
        <v>83.521713533432873</v>
      </c>
      <c r="AP160" s="68">
        <f>+AO160</f>
        <v>83.521713533432873</v>
      </c>
      <c r="AQ160" s="115">
        <f>+ROUND(AO160,1)</f>
        <v>83.5</v>
      </c>
      <c r="AR160" s="69">
        <f>RANK(AP160,AP$13:AP$224)</f>
        <v>51</v>
      </c>
      <c r="AS160" s="75">
        <v>7</v>
      </c>
      <c r="AT160" s="66">
        <f>(IF(AS160=-1,0,(IF(AS160&gt;AS$4,0,IF(AS160&lt;AS$3,1,((AS$4-AS160)/AS$5))))))*100</f>
        <v>50</v>
      </c>
      <c r="AU160" s="75">
        <v>22.5</v>
      </c>
      <c r="AV160" s="66">
        <f>(IF(AU160=-1,0,(IF(AU160&gt;AU$4,0,IF(AU160&lt;AU$3,1,((AU$4-AU160)/AU$5))))))*100</f>
        <v>89.712918660287073</v>
      </c>
      <c r="AW160" s="75">
        <v>2.3482378840376299</v>
      </c>
      <c r="AX160" s="68">
        <f>(IF(AW160=-1,0,(IF(AW160&gt;AW$4,0,IF(AW160&lt;AW$3,1,((AW$4-AW160)/AW$5))))))*100</f>
        <v>84.345080773082472</v>
      </c>
      <c r="AY160" s="75">
        <v>11</v>
      </c>
      <c r="AZ160" s="66">
        <f>+IF(AY160="No Practice",0,AY160/30)*100</f>
        <v>36.666666666666664</v>
      </c>
      <c r="BA160" s="76">
        <f>AVERAGE(AT160,AV160,AX160,AZ160)</f>
        <v>65.181166525009061</v>
      </c>
      <c r="BB160" s="68">
        <f>+BA160</f>
        <v>65.181166525009061</v>
      </c>
      <c r="BC160" s="115">
        <f>+ROUND(BA160,1)</f>
        <v>65.2</v>
      </c>
      <c r="BD160" s="69">
        <f>RANK(BB160,BB$13:BB$224)</f>
        <v>87</v>
      </c>
      <c r="BE160" s="73">
        <v>8</v>
      </c>
      <c r="BF160" s="73">
        <v>8</v>
      </c>
      <c r="BG160" s="77">
        <f>+SUM(BE160,BF160)</f>
        <v>16</v>
      </c>
      <c r="BH160" s="76">
        <f>(IF(BG160=-1,0,(IF(BG160&lt;BG$4,0,IF(BG160&gt;BG$3,1,((-BG$4+BG160)/BG$5))))))*100</f>
        <v>80</v>
      </c>
      <c r="BI160" s="119">
        <f>+BH160</f>
        <v>80</v>
      </c>
      <c r="BJ160" s="115">
        <f>ROUND(BH160,1)</f>
        <v>80</v>
      </c>
      <c r="BK160" s="69">
        <f>RANK(BI160,BI$13:BI$224)</f>
        <v>25</v>
      </c>
      <c r="BL160" s="73">
        <v>4</v>
      </c>
      <c r="BM160" s="68">
        <f>(IF(BL160=-1,0,(IF(BL160&lt;BL$4,0,IF(BL160&gt;BL$3,1,((-BL$4+BL160)/BL$5))))))*100</f>
        <v>40</v>
      </c>
      <c r="BN160" s="73">
        <v>4</v>
      </c>
      <c r="BO160" s="68">
        <f>(IF(BN160=-1,0,(IF(BN160&lt;BN$4,0,IF(BN160&gt;BN$3,1,((-BN$4+BN160)/BN$5))))))*100</f>
        <v>40</v>
      </c>
      <c r="BP160" s="73">
        <v>8</v>
      </c>
      <c r="BQ160" s="68">
        <f>(IF(BP160=-1,0,(IF(BP160&lt;BP$4,0,IF(BP160&gt;BP$3,1,((-BP$4+BP160)/BP$5))))))*100</f>
        <v>80</v>
      </c>
      <c r="BR160" s="73">
        <v>6</v>
      </c>
      <c r="BS160" s="78">
        <f>(IF(BR160=-1,0,(IF(BR160&lt;BR$4,0,IF(BR160&gt;BR$3,1,((-BR$4+BR160)/BR$5))))))*100</f>
        <v>100</v>
      </c>
      <c r="BT160" s="73">
        <v>1</v>
      </c>
      <c r="BU160" s="68">
        <f>(IF(BT160=-1,0,(IF(BT160&lt;BT$4,0,IF(BT160&gt;BT$3,1,((-BT$4+BT160)/BT$5))))))*100</f>
        <v>14.285714285714285</v>
      </c>
      <c r="BV160" s="73">
        <v>5</v>
      </c>
      <c r="BW160" s="66">
        <f>(IF(BV160=-1,0,(IF(BV160&lt;BV$4,0,IF(BV160&gt;BV$3,1,((-BV$4+BV160)/BV$5))))))*100</f>
        <v>71.428571428571431</v>
      </c>
      <c r="BX160" s="77">
        <f>+SUM(BN160,BL160,BP160,BR160,BT160,BV160)</f>
        <v>28</v>
      </c>
      <c r="BY160" s="80">
        <f>(IF(BX160=-1,0,(IF(BX160&lt;BX$4,0,IF(BX160&gt;BX$3,1,((-BX$4+BX160)/BX$5))))))*100</f>
        <v>56.000000000000007</v>
      </c>
      <c r="BZ160" s="78">
        <f>+BY160</f>
        <v>56.000000000000007</v>
      </c>
      <c r="CA160" s="115">
        <f>+ROUND(BY160,1)</f>
        <v>56</v>
      </c>
      <c r="CB160" s="72">
        <f>RANK(BZ160,BZ$13:BZ$224)</f>
        <v>88</v>
      </c>
      <c r="CC160" s="73">
        <v>36</v>
      </c>
      <c r="CD160" s="68">
        <f>(IF(CC160=-1,0,(IF(CC160&gt;CC$4,0,IF(CC160&lt;CC$3,1,((CC$4-CC160)/CC$5))))))*100</f>
        <v>45</v>
      </c>
      <c r="CE160" s="73">
        <v>408</v>
      </c>
      <c r="CF160" s="66">
        <f>(IF(CE160=-1,0,(IF(CE160&gt;CE$4,0,IF(CE160&lt;CE$3,1,((CE$4-CE160)/CE$5))))))*100</f>
        <v>44.513137557959816</v>
      </c>
      <c r="CG160" s="73">
        <v>37.197411523993601</v>
      </c>
      <c r="CH160" s="66">
        <f>(IF(CG160=-1,0,(IF(CG160&gt;CG$4,0,IF(CG160&lt;CG$3,1,((CG$4-CG160)/CG$5)^$CH$3)))))*100</f>
        <v>84.347661673389254</v>
      </c>
      <c r="CI160" s="73" t="s">
        <v>1975</v>
      </c>
      <c r="CJ160" s="78">
        <f>IF(CI160="NO VAT","No VAT",(IF(CI160="NO REFUND",0,(IF(CI160&gt;CI$5,0,IF(CI160&lt;CI$3,1,((CI$5-CI160)/CI$5))))))*100)</f>
        <v>0</v>
      </c>
      <c r="CK160" s="73" t="s">
        <v>1975</v>
      </c>
      <c r="CL160" s="68">
        <f>IF(CK160="NO VAT","No VAT",(IF(CK160="NO REFUND",0,(IF(CK160&gt;CK$4,0,IF(CK160&lt;CK$3,1,((CK$4-CK160)/CK$5))))))*100)</f>
        <v>0</v>
      </c>
      <c r="CM160" s="73">
        <v>28</v>
      </c>
      <c r="CN160" s="68">
        <f>IF(CM160="NO CIT","No CIT",IF(CM160&gt;CM$4,0,IF(CM160&lt;CM$3,1,((CM$4-CM160)/CM$5)))*100)</f>
        <v>51.37614678899083</v>
      </c>
      <c r="CO160" s="73">
        <v>99.285714285714306</v>
      </c>
      <c r="CP160" s="66">
        <f>IF(CO160="NO CIT","No CIT",IF(CO160&gt;CO$4,0,IF(CO160&lt;CO$3,1,((CO$5-CO160)/CO$5)))*100)</f>
        <v>0</v>
      </c>
      <c r="CQ160" s="157">
        <f>IF(OR(ISNUMBER(CJ160),ISNUMBER(CL160),ISNUMBER(CN160),ISNUMBER(CP160)),AVERAGE(CJ160,CL160,CN160,CP160),"")</f>
        <v>12.844036697247708</v>
      </c>
      <c r="CR160" s="128">
        <f>AVERAGE(CD160,CF160,CH160,CQ160)</f>
        <v>46.676208982149191</v>
      </c>
      <c r="CS160" s="78">
        <f>+CR160</f>
        <v>46.676208982149191</v>
      </c>
      <c r="CT160" s="115">
        <f>ROUND(CR160,1)</f>
        <v>46.7</v>
      </c>
      <c r="CU160" s="69">
        <f>RANK(CS160,CS$13:CS$224)</f>
        <v>176</v>
      </c>
      <c r="CV160" s="73">
        <v>24</v>
      </c>
      <c r="CW160" s="68">
        <f>(IF(CV160=-1,0,(IF(CV160&gt;CV$4,0,IF(CV160&lt;CV$3,1,((CV$4-CV160)/CV$5))))))*100</f>
        <v>85.534591194968556</v>
      </c>
      <c r="CX160" s="73">
        <v>6</v>
      </c>
      <c r="CY160" s="68">
        <f>(IF(CX160=-1,0,(IF(CX160&gt;CX$4,0,IF(CX160&lt;CX$3,1,((CX$4-CX160)/CX$5))))))*100</f>
        <v>97.041420118343197</v>
      </c>
      <c r="CZ160" s="73">
        <v>270</v>
      </c>
      <c r="DA160" s="68">
        <f>(IF(CZ160=-1,0,(IF(CZ160&gt;CZ$4,0,IF(CZ160&lt;CZ$3,1,((CZ$4-CZ160)/CZ$5))))))*100</f>
        <v>74.528301886792448</v>
      </c>
      <c r="DB160" s="73">
        <v>60</v>
      </c>
      <c r="DC160" s="68">
        <f>(IF(DB160=-1,0,(IF(DB160&gt;DB$4,0,IF(DB160&lt;DB$3,1,((DB$4-DB160)/DB$5))))))*100</f>
        <v>85</v>
      </c>
      <c r="DD160" s="73">
        <v>24</v>
      </c>
      <c r="DE160" s="68">
        <f>(IF(DD160=-1,0,(IF(DD160&gt;DD$4,0,IF(DD160&lt;DD$3,1,((DD$4-DD160)/DD$5))))))*100</f>
        <v>91.756272401433691</v>
      </c>
      <c r="DF160" s="73">
        <v>6</v>
      </c>
      <c r="DG160" s="68">
        <f>(IF(DF160=-1,0,(IF(DF160&gt;DF$4,0,IF(DF160&lt;DF$3,1,((DF$4-DF160)/DF$5))))))*100</f>
        <v>97.907949790794973</v>
      </c>
      <c r="DH160" s="73">
        <v>490</v>
      </c>
      <c r="DI160" s="68">
        <f>(IF(DH160=-1,0,(IF(DH160&gt;DH$4,0,IF(DH160&lt;DH$3,1,((DH$4-DH160)/DH$5))))))*100</f>
        <v>59.166666666666664</v>
      </c>
      <c r="DJ160" s="73">
        <v>50</v>
      </c>
      <c r="DK160" s="66">
        <f>(IF(DJ160=-1,0,(IF(DJ160&gt;DJ$4,0,IF(DJ160&lt;DJ$3,1,((DJ$4-DJ160)/DJ$5))))))*100</f>
        <v>92.857142857142861</v>
      </c>
      <c r="DL160" s="78">
        <f>AVERAGE(CW160,CY160,DA160,DC160,DE160,DG160,DI160,DK160)</f>
        <v>85.474043114517798</v>
      </c>
      <c r="DM160" s="78">
        <f>+DL160</f>
        <v>85.474043114517798</v>
      </c>
      <c r="DN160" s="115">
        <f>ROUND(DL160,1)</f>
        <v>85.5</v>
      </c>
      <c r="DO160" s="69">
        <f>RANK(DM160,DM$13:DM$224)</f>
        <v>59</v>
      </c>
      <c r="DP160" s="67">
        <v>790</v>
      </c>
      <c r="DQ160" s="66">
        <f>(IF(DP160=-1,0,(IF(DP160&gt;DP$4,0,IF(DP160&lt;DP$3,1,((DP$4-DP160)/DP$5))))))*100</f>
        <v>45.081967213114751</v>
      </c>
      <c r="DR160" s="67">
        <v>38</v>
      </c>
      <c r="DS160" s="66">
        <f>(IF(DR160=-1,0,(IF(DR160&gt;DR$4,0,IF(DR160&lt;DR$3,1,((DR$4-DR160)/DR$5))))))*100</f>
        <v>57.36782902137233</v>
      </c>
      <c r="DT160" s="67">
        <v>8</v>
      </c>
      <c r="DU160" s="66">
        <f>DT160/18*100</f>
        <v>44.444444444444443</v>
      </c>
      <c r="DV160" s="78">
        <f>AVERAGE(DU160,DQ160,DS160)</f>
        <v>48.964746892977168</v>
      </c>
      <c r="DW160" s="78">
        <f>+DV160</f>
        <v>48.964746892977168</v>
      </c>
      <c r="DX160" s="115">
        <f>ROUND(DV160,1)</f>
        <v>49</v>
      </c>
      <c r="DY160" s="69">
        <f>RANK(DW160,DW$13:DW$224)</f>
        <v>141</v>
      </c>
      <c r="DZ160" s="67">
        <v>26.9987776808535</v>
      </c>
      <c r="EA160" s="68">
        <f>(IF(DZ160=-1,0,(IF(DZ160&lt;DZ$4,0,IF(DZ160&gt;DZ$3,1,((-DZ$4+DZ160)/DZ$5))))))*100</f>
        <v>29.062193413189984</v>
      </c>
      <c r="EB160" s="67">
        <v>8</v>
      </c>
      <c r="EC160" s="66">
        <f>(IF(EB160=-1,0,(IF(EB160&lt;EB$4,0,IF(EB160&gt;EB$3,1,((-EB$4+EB160)/EB$5))))))*100</f>
        <v>50</v>
      </c>
      <c r="ED160" s="68">
        <f>AVERAGE(EA160,EC160)</f>
        <v>39.531096706594994</v>
      </c>
      <c r="EE160" s="78">
        <f>+ED160</f>
        <v>39.531096706594994</v>
      </c>
      <c r="EF160" s="115">
        <f>ROUND(ED160,1)</f>
        <v>39.5</v>
      </c>
      <c r="EG160" s="69">
        <f>RANK(EE160,EE$13:EE$224)</f>
        <v>113</v>
      </c>
      <c r="EH160" s="81"/>
      <c r="EI160" s="81"/>
      <c r="EJ160" s="81"/>
      <c r="EK160" s="83">
        <f>RANK(EN160,EN$13:EN$224)</f>
        <v>86</v>
      </c>
      <c r="EL160" s="134">
        <f>ROUND(EM160,1)</f>
        <v>66.599999999999994</v>
      </c>
      <c r="EM160" s="158">
        <f>AVERAGE(Q160,AC160,BA160,BH160,BY160,CR160,DL160,DV160,ED160,AO160)</f>
        <v>66.560447298088761</v>
      </c>
      <c r="EN160" s="139">
        <f>AVERAGE(Q160,AC160,BA160,BH160,BY160,CR160,DL160,DV160,ED160,AO160)</f>
        <v>66.560447298088761</v>
      </c>
      <c r="EO160" s="84"/>
      <c r="EP160" s="85"/>
      <c r="EQ160" s="46"/>
    </row>
    <row r="161" spans="1:149" ht="14.45" customHeight="1" x14ac:dyDescent="0.25">
      <c r="A161" s="64" t="s">
        <v>151</v>
      </c>
      <c r="B161" s="156" t="str">
        <f>INDEX('Economy Names'!$A$2:$H$213,'Economy Names'!L150,'Economy Names'!$K$1)</f>
        <v>Papua New Guinea</v>
      </c>
      <c r="C161" s="65">
        <v>6</v>
      </c>
      <c r="D161" s="66">
        <f>(IF(C161=-1,0,(IF(C161&gt;C$4,0,IF(C161&lt;C$3,1,((C$4-C161)/C$5))))))*100</f>
        <v>70.588235294117652</v>
      </c>
      <c r="E161" s="65">
        <v>41</v>
      </c>
      <c r="F161" s="66">
        <f>(IF(E161=-1,0,(IF(E161&gt;E$4,0,IF(E161&lt;E$3,1,((E$4-E161)/E$5))))))*100</f>
        <v>59.2964824120603</v>
      </c>
      <c r="G161" s="67">
        <v>18.5899189855941</v>
      </c>
      <c r="H161" s="66">
        <f>(IF(G161=-1,0,(IF(G161&gt;G$4,0,IF(G161&lt;G$3,1,((G$4-G161)/G$5))))))*100</f>
        <v>90.705040507202952</v>
      </c>
      <c r="I161" s="65">
        <v>6</v>
      </c>
      <c r="J161" s="66">
        <f>(IF(I161=-1,0,(IF(I161&gt;I$4,0,IF(I161&lt;I$3,1,((I$4-I161)/I$5))))))*100</f>
        <v>70.588235294117652</v>
      </c>
      <c r="K161" s="65">
        <v>41</v>
      </c>
      <c r="L161" s="66">
        <f>(IF(K161=-1,0,(IF(K161&gt;K$4,0,IF(K161&lt;K$3,1,((K$4-K161)/K$5))))))*100</f>
        <v>59.2964824120603</v>
      </c>
      <c r="M161" s="67">
        <v>18.5899189855941</v>
      </c>
      <c r="N161" s="68">
        <f>(IF(M161=-1,0,(IF(M161&gt;M$4,0,IF(M161&lt;M$3,1,((M$4-M161)/M$5))))))*100</f>
        <v>90.705040507202952</v>
      </c>
      <c r="O161" s="67">
        <v>0</v>
      </c>
      <c r="P161" s="66">
        <f>(IF(O161=-1,0,(IF(O161&gt;O$4,0,IF(O161&lt;O$3,1,((O$4-O161)/O$5))))))*100</f>
        <v>100</v>
      </c>
      <c r="Q161" s="68">
        <f>25%*P161+12.5%*D161+12.5%*F161+12.5%*H161+12.5%*J161+12.5%*L161+12.5%*N161</f>
        <v>80.147439553345237</v>
      </c>
      <c r="R161" s="78">
        <f>+Q161</f>
        <v>80.147439553345237</v>
      </c>
      <c r="S161" s="115">
        <f>+ROUND(Q161,1)</f>
        <v>80.099999999999994</v>
      </c>
      <c r="T161" s="69">
        <f>RANK(R161,R$13:R$224)</f>
        <v>142</v>
      </c>
      <c r="U161" s="70">
        <v>17</v>
      </c>
      <c r="V161" s="66">
        <f>(IF(U161=-1,0,(IF(U161&gt;U$4,0,IF(U161&lt;U$3,1,((U$4-U161)/U$5))))))*100</f>
        <v>52</v>
      </c>
      <c r="W161" s="70">
        <v>217</v>
      </c>
      <c r="X161" s="66">
        <f>(IF(W161=-1,0,(IF(W161&gt;W$4,0,IF(W161&lt;W$3,1,((W$4-W161)/W$5))))))*100</f>
        <v>44.956772334293952</v>
      </c>
      <c r="Y161" s="71">
        <v>1.0890667333772901</v>
      </c>
      <c r="Z161" s="68">
        <f>(IF(Y161=-1,0,(IF(Y161&gt;Y$4,0,IF(Y161&lt;Y$3,1,((Y$4-Y161)/Y$5))))))*100</f>
        <v>94.554666333113545</v>
      </c>
      <c r="AA161" s="70">
        <v>10</v>
      </c>
      <c r="AB161" s="66">
        <f>IF(AA161="No Practice", 0, AA161/15*100)</f>
        <v>66.666666666666657</v>
      </c>
      <c r="AC161" s="68">
        <f>AVERAGE(V161,X161,Z161,AB161)</f>
        <v>64.544526333518547</v>
      </c>
      <c r="AD161" s="68">
        <f>+AC161</f>
        <v>64.544526333518547</v>
      </c>
      <c r="AE161" s="115">
        <f>+ROUND(AC161,1)</f>
        <v>64.5</v>
      </c>
      <c r="AF161" s="72">
        <f>RANK(AD161,AD$13:AD$224)</f>
        <v>122</v>
      </c>
      <c r="AG161" s="70">
        <v>4</v>
      </c>
      <c r="AH161" s="66">
        <f>(IF(AG161=-1,0,(IF(AG161&gt;AG$4,0,IF(AG161&lt;AG$3,1,((AG$4-AG161)/AG$5))))))*100</f>
        <v>83.333333333333343</v>
      </c>
      <c r="AI161" s="70">
        <v>66</v>
      </c>
      <c r="AJ161" s="66">
        <f>(IF(AI161=-1,0,(IF(AI161&gt;AI$4,0,IF(AI161&lt;AI$3,1,((AI$4-AI161)/AI$5))))))*100</f>
        <v>79.130434782608688</v>
      </c>
      <c r="AK161" s="71">
        <v>25.566927880542799</v>
      </c>
      <c r="AL161" s="66">
        <f>(IF(AK161=-1,0,(IF(AK161&gt;AK$4,0,IF(AK161&lt;AK$3,1,((AK$4-AK161)/AK$5))))))*100</f>
        <v>99.684358915055029</v>
      </c>
      <c r="AM161" s="70">
        <v>0</v>
      </c>
      <c r="AN161" s="66">
        <f>+IF(AM161="No Practice",0,AM161/8)*100</f>
        <v>0</v>
      </c>
      <c r="AO161" s="74">
        <f>AVERAGE(AH161,AJ161,AL161,AN161)</f>
        <v>65.537031757749261</v>
      </c>
      <c r="AP161" s="68">
        <f>+AO161</f>
        <v>65.537031757749261</v>
      </c>
      <c r="AQ161" s="115">
        <f>+ROUND(AO161,1)</f>
        <v>65.5</v>
      </c>
      <c r="AR161" s="69">
        <f>RANK(AP161,AP$13:AP$224)</f>
        <v>118</v>
      </c>
      <c r="AS161" s="75">
        <v>4</v>
      </c>
      <c r="AT161" s="66">
        <f>(IF(AS161=-1,0,(IF(AS161&gt;AS$4,0,IF(AS161&lt;AS$3,1,((AS$4-AS161)/AS$5))))))*100</f>
        <v>75</v>
      </c>
      <c r="AU161" s="75">
        <v>72</v>
      </c>
      <c r="AV161" s="66">
        <f>(IF(AU161=-1,0,(IF(AU161&gt;AU$4,0,IF(AU161&lt;AU$3,1,((AU$4-AU161)/AU$5))))))*100</f>
        <v>66.028708133971293</v>
      </c>
      <c r="AW161" s="75">
        <v>5.16165146943995</v>
      </c>
      <c r="AX161" s="68">
        <f>(IF(AW161=-1,0,(IF(AW161&gt;AW$4,0,IF(AW161&lt;AW$3,1,((AW$4-AW161)/AW$5))))))*100</f>
        <v>65.588990203733673</v>
      </c>
      <c r="AY161" s="75">
        <v>5.5</v>
      </c>
      <c r="AZ161" s="66">
        <f>+IF(AY161="No Practice",0,AY161/30)*100</f>
        <v>18.333333333333332</v>
      </c>
      <c r="BA161" s="76">
        <f>AVERAGE(AT161,AV161,AX161,AZ161)</f>
        <v>56.237757917759573</v>
      </c>
      <c r="BB161" s="68">
        <f>+BA161</f>
        <v>56.237757917759573</v>
      </c>
      <c r="BC161" s="115">
        <f>+ROUND(BA161,1)</f>
        <v>56.2</v>
      </c>
      <c r="BD161" s="69">
        <f>RANK(BB161,BB$13:BB$224)</f>
        <v>127</v>
      </c>
      <c r="BE161" s="73">
        <v>5</v>
      </c>
      <c r="BF161" s="73">
        <v>9</v>
      </c>
      <c r="BG161" s="77">
        <f>+SUM(BE161,BF161)</f>
        <v>14</v>
      </c>
      <c r="BH161" s="76">
        <f>(IF(BG161=-1,0,(IF(BG161&lt;BG$4,0,IF(BG161&gt;BG$3,1,((-BG$4+BG161)/BG$5))))))*100</f>
        <v>70</v>
      </c>
      <c r="BI161" s="119">
        <f>+BH161</f>
        <v>70</v>
      </c>
      <c r="BJ161" s="115">
        <f>ROUND(BH161,1)</f>
        <v>70</v>
      </c>
      <c r="BK161" s="69">
        <f>RANK(BI161,BI$13:BI$224)</f>
        <v>48</v>
      </c>
      <c r="BL161" s="73">
        <v>5</v>
      </c>
      <c r="BM161" s="68">
        <f>(IF(BL161=-1,0,(IF(BL161&lt;BL$4,0,IF(BL161&gt;BL$3,1,((-BL$4+BL161)/BL$5))))))*100</f>
        <v>50</v>
      </c>
      <c r="BN161" s="73">
        <v>5</v>
      </c>
      <c r="BO161" s="68">
        <f>(IF(BN161=-1,0,(IF(BN161&lt;BN$4,0,IF(BN161&gt;BN$3,1,((-BN$4+BN161)/BN$5))))))*100</f>
        <v>50</v>
      </c>
      <c r="BP161" s="73">
        <v>9</v>
      </c>
      <c r="BQ161" s="68">
        <f>(IF(BP161=-1,0,(IF(BP161&lt;BP$4,0,IF(BP161&gt;BP$3,1,((-BP$4+BP161)/BP$5))))))*100</f>
        <v>90</v>
      </c>
      <c r="BR161" s="73">
        <v>6</v>
      </c>
      <c r="BS161" s="78">
        <f>(IF(BR161=-1,0,(IF(BR161&lt;BR$4,0,IF(BR161&gt;BR$3,1,((-BR$4+BR161)/BR$5))))))*100</f>
        <v>100</v>
      </c>
      <c r="BT161" s="73">
        <v>2</v>
      </c>
      <c r="BU161" s="68">
        <f>(IF(BT161=-1,0,(IF(BT161&lt;BT$4,0,IF(BT161&gt;BT$3,1,((-BT$4+BT161)/BT$5))))))*100</f>
        <v>28.571428571428569</v>
      </c>
      <c r="BV161" s="73">
        <v>3</v>
      </c>
      <c r="BW161" s="66">
        <f>(IF(BV161=-1,0,(IF(BV161&lt;BV$4,0,IF(BV161&gt;BV$3,1,((-BV$4+BV161)/BV$5))))))*100</f>
        <v>42.857142857142854</v>
      </c>
      <c r="BX161" s="77">
        <f>+SUM(BN161,BL161,BP161,BR161,BT161,BV161)</f>
        <v>30</v>
      </c>
      <c r="BY161" s="80">
        <f>(IF(BX161=-1,0,(IF(BX161&lt;BX$4,0,IF(BX161&gt;BX$3,1,((-BX$4+BX161)/BX$5))))))*100</f>
        <v>60</v>
      </c>
      <c r="BZ161" s="78">
        <f>+BY161</f>
        <v>60</v>
      </c>
      <c r="CA161" s="115">
        <f>+ROUND(BY161,1)</f>
        <v>60</v>
      </c>
      <c r="CB161" s="72">
        <f>RANK(BZ161,BZ$13:BZ$224)</f>
        <v>72</v>
      </c>
      <c r="CC161" s="73">
        <v>45</v>
      </c>
      <c r="CD161" s="68">
        <f>(IF(CC161=-1,0,(IF(CC161&gt;CC$4,0,IF(CC161&lt;CC$3,1,((CC$4-CC161)/CC$5))))))*100</f>
        <v>30</v>
      </c>
      <c r="CE161" s="73">
        <v>207</v>
      </c>
      <c r="CF161" s="66">
        <f>(IF(CE161=-1,0,(IF(CE161&gt;CE$4,0,IF(CE161&lt;CE$3,1,((CE$4-CE161)/CE$5))))))*100</f>
        <v>75.579598145285928</v>
      </c>
      <c r="CG161" s="73">
        <v>37.0857201548558</v>
      </c>
      <c r="CH161" s="66">
        <f>(IF(CG161=-1,0,(IF(CG161&gt;CG$4,0,IF(CG161&lt;CG$3,1,((CG$4-CG161)/CG$5)^$CH$3)))))*100</f>
        <v>84.508655499196649</v>
      </c>
      <c r="CI161" s="73">
        <v>5.5</v>
      </c>
      <c r="CJ161" s="78">
        <f>IF(CI161="NO VAT","No VAT",(IF(CI161="NO REFUND",0,(IF(CI161&gt;CI$5,0,IF(CI161&lt;CI$3,1,((CI$5-CI161)/CI$5))))))*100)</f>
        <v>89</v>
      </c>
      <c r="CK161" s="73">
        <v>39.1666666666667</v>
      </c>
      <c r="CL161" s="68">
        <f>IF(CK161="NO VAT","No VAT",(IF(CK161="NO REFUND",0,(IF(CK161&gt;CK$4,0,IF(CK161&lt;CK$3,1,((CK$4-CK161)/CK$5))))))*100)</f>
        <v>30.566280566280501</v>
      </c>
      <c r="CM161" s="73">
        <v>4.5</v>
      </c>
      <c r="CN161" s="68">
        <f>IF(CM161="NO CIT","No CIT",IF(CM161&gt;CM$4,0,IF(CM161&lt;CM$3,1,((CM$4-CM161)/CM$5)))*100)</f>
        <v>94.495412844036693</v>
      </c>
      <c r="CO161" s="73">
        <v>0</v>
      </c>
      <c r="CP161" s="66">
        <f>IF(CO161="NO CIT","No CIT",IF(CO161&gt;CO$4,0,IF(CO161&lt;CO$3,1,((CO$5-CO161)/CO$5)))*100)</f>
        <v>100</v>
      </c>
      <c r="CQ161" s="157">
        <f>IF(OR(ISNUMBER(CJ161),ISNUMBER(CL161),ISNUMBER(CN161),ISNUMBER(CP161)),AVERAGE(CJ161,CL161,CN161,CP161),"")</f>
        <v>78.51542335257929</v>
      </c>
      <c r="CR161" s="128">
        <f>AVERAGE(CD161,CF161,CH161,CQ161)</f>
        <v>67.150919249265456</v>
      </c>
      <c r="CS161" s="78">
        <f>+CR161</f>
        <v>67.150919249265456</v>
      </c>
      <c r="CT161" s="115">
        <f>ROUND(CR161,1)</f>
        <v>67.2</v>
      </c>
      <c r="CU161" s="69">
        <f>RANK(CS161,CS$13:CS$224)</f>
        <v>118</v>
      </c>
      <c r="CV161" s="73">
        <v>42</v>
      </c>
      <c r="CW161" s="68">
        <f>(IF(CV161=-1,0,(IF(CV161&gt;CV$4,0,IF(CV161&lt;CV$3,1,((CV$4-CV161)/CV$5))))))*100</f>
        <v>74.213836477987414</v>
      </c>
      <c r="CX161" s="73">
        <v>48</v>
      </c>
      <c r="CY161" s="68">
        <f>(IF(CX161=-1,0,(IF(CX161&gt;CX$4,0,IF(CX161&lt;CX$3,1,((CX$4-CX161)/CX$5))))))*100</f>
        <v>72.189349112426044</v>
      </c>
      <c r="CZ161" s="73">
        <v>700</v>
      </c>
      <c r="DA161" s="68">
        <f>(IF(CZ161=-1,0,(IF(CZ161&gt;CZ$4,0,IF(CZ161&lt;CZ$3,1,((CZ$4-CZ161)/CZ$5))))))*100</f>
        <v>33.962264150943398</v>
      </c>
      <c r="DB161" s="73">
        <v>75</v>
      </c>
      <c r="DC161" s="68">
        <f>(IF(DB161=-1,0,(IF(DB161&gt;DB$4,0,IF(DB161&lt;DB$3,1,((DB$4-DB161)/DB$5))))))*100</f>
        <v>81.25</v>
      </c>
      <c r="DD161" s="73">
        <v>72</v>
      </c>
      <c r="DE161" s="68">
        <f>(IF(DD161=-1,0,(IF(DD161&gt;DD$4,0,IF(DD161&lt;DD$3,1,((DD$4-DD161)/DD$5))))))*100</f>
        <v>74.551971326164875</v>
      </c>
      <c r="DF161" s="73">
        <v>48</v>
      </c>
      <c r="DG161" s="68">
        <f>(IF(DF161=-1,0,(IF(DF161&gt;DF$4,0,IF(DF161&lt;DF$3,1,((DF$4-DF161)/DF$5))))))*100</f>
        <v>80.3347280334728</v>
      </c>
      <c r="DH161" s="73">
        <v>940</v>
      </c>
      <c r="DI161" s="68">
        <f>(IF(DH161=-1,0,(IF(DH161&gt;DH$4,0,IF(DH161&lt;DH$3,1,((DH$4-DH161)/DH$5))))))*100</f>
        <v>21.666666666666668</v>
      </c>
      <c r="DJ161" s="73">
        <v>85</v>
      </c>
      <c r="DK161" s="66">
        <f>(IF(DJ161=-1,0,(IF(DJ161&gt;DJ$4,0,IF(DJ161&lt;DJ$3,1,((DJ$4-DJ161)/DJ$5))))))*100</f>
        <v>87.857142857142861</v>
      </c>
      <c r="DL161" s="78">
        <f>AVERAGE(CW161,CY161,DA161,DC161,DE161,DG161,DI161,DK161)</f>
        <v>65.753244828100506</v>
      </c>
      <c r="DM161" s="78">
        <f>+DL161</f>
        <v>65.753244828100506</v>
      </c>
      <c r="DN161" s="115">
        <f>ROUND(DL161,1)</f>
        <v>65.8</v>
      </c>
      <c r="DO161" s="69">
        <f>RANK(DM161,DM$13:DM$224)</f>
        <v>125</v>
      </c>
      <c r="DP161" s="67">
        <v>591</v>
      </c>
      <c r="DQ161" s="66">
        <f>(IF(DP161=-1,0,(IF(DP161&gt;DP$4,0,IF(DP161&lt;DP$3,1,((DP$4-DP161)/DP$5))))))*100</f>
        <v>61.393442622950822</v>
      </c>
      <c r="DR161" s="67">
        <v>110.3</v>
      </c>
      <c r="DS161" s="66">
        <f>(IF(DR161=-1,0,(IF(DR161&gt;DR$4,0,IF(DR161&lt;DR$3,1,((DR$4-DR161)/DR$5))))))*100</f>
        <v>0</v>
      </c>
      <c r="DT161" s="67">
        <v>8.5</v>
      </c>
      <c r="DU161" s="66">
        <f>DT161/18*100</f>
        <v>47.222222222222221</v>
      </c>
      <c r="DV161" s="78">
        <f>AVERAGE(DU161,DQ161,DS161)</f>
        <v>36.205221615057681</v>
      </c>
      <c r="DW161" s="78">
        <f>+DV161</f>
        <v>36.205221615057681</v>
      </c>
      <c r="DX161" s="115">
        <f>ROUND(DV161,1)</f>
        <v>36.200000000000003</v>
      </c>
      <c r="DY161" s="69">
        <f>RANK(DW161,DW$13:DW$224)</f>
        <v>173</v>
      </c>
      <c r="DZ161" s="67">
        <v>24.915026077276998</v>
      </c>
      <c r="EA161" s="68">
        <f>(IF(DZ161=-1,0,(IF(DZ161&lt;DZ$4,0,IF(DZ161&gt;DZ$3,1,((-DZ$4+DZ161)/DZ$5))))))*100</f>
        <v>26.81918845777933</v>
      </c>
      <c r="EB161" s="67">
        <v>6</v>
      </c>
      <c r="EC161" s="66">
        <f>(IF(EB161=-1,0,(IF(EB161&lt;EB$4,0,IF(EB161&gt;EB$3,1,((-EB$4+EB161)/EB$5))))))*100</f>
        <v>37.5</v>
      </c>
      <c r="ED161" s="68">
        <f>AVERAGE(EA161,EC161)</f>
        <v>32.159594228889667</v>
      </c>
      <c r="EE161" s="78">
        <f>+ED161</f>
        <v>32.159594228889667</v>
      </c>
      <c r="EF161" s="115">
        <f>ROUND(ED161,1)</f>
        <v>32.200000000000003</v>
      </c>
      <c r="EG161" s="69">
        <f>RANK(EE161,EE$13:EE$224)</f>
        <v>144</v>
      </c>
      <c r="EH161" s="81"/>
      <c r="EI161" s="81"/>
      <c r="EJ161" s="81"/>
      <c r="EK161" s="83">
        <f>RANK(EN161,EN$13:EN$224)</f>
        <v>120</v>
      </c>
      <c r="EL161" s="134">
        <f>ROUND(EM161,1)</f>
        <v>59.8</v>
      </c>
      <c r="EM161" s="158">
        <f>AVERAGE(Q161,AC161,BA161,BH161,BY161,CR161,DL161,DV161,ED161,AO161)</f>
        <v>59.773573548368589</v>
      </c>
      <c r="EN161" s="139">
        <f>AVERAGE(Q161,AC161,BA161,BH161,BY161,CR161,DL161,DV161,ED161,AO161)</f>
        <v>59.773573548368589</v>
      </c>
      <c r="EO161" s="84"/>
      <c r="EP161" s="85"/>
      <c r="EQ161" s="46"/>
    </row>
    <row r="162" spans="1:149" ht="14.45" customHeight="1" x14ac:dyDescent="0.25">
      <c r="A162" s="64" t="s">
        <v>152</v>
      </c>
      <c r="B162" s="156" t="str">
        <f>INDEX('Economy Names'!$A$2:$H$213,'Economy Names'!L151,'Economy Names'!$K$1)</f>
        <v>Paraguay</v>
      </c>
      <c r="C162" s="65">
        <v>7</v>
      </c>
      <c r="D162" s="66">
        <f>(IF(C162=-1,0,(IF(C162&gt;C$4,0,IF(C162&lt;C$3,1,((C$4-C162)/C$5))))))*100</f>
        <v>64.705882352941174</v>
      </c>
      <c r="E162" s="65">
        <v>35</v>
      </c>
      <c r="F162" s="66">
        <f>(IF(E162=-1,0,(IF(E162&gt;E$4,0,IF(E162&lt;E$3,1,((E$4-E162)/E$5))))))*100</f>
        <v>65.326633165829151</v>
      </c>
      <c r="G162" s="67">
        <v>52.206216294551702</v>
      </c>
      <c r="H162" s="66">
        <f>(IF(G162=-1,0,(IF(G162&gt;G$4,0,IF(G162&lt;G$3,1,((G$4-G162)/G$5))))))*100</f>
        <v>73.896891852724153</v>
      </c>
      <c r="I162" s="65">
        <v>7</v>
      </c>
      <c r="J162" s="66">
        <f>(IF(I162=-1,0,(IF(I162&gt;I$4,0,IF(I162&lt;I$3,1,((I$4-I162)/I$5))))))*100</f>
        <v>64.705882352941174</v>
      </c>
      <c r="K162" s="65">
        <v>35</v>
      </c>
      <c r="L162" s="66">
        <f>(IF(K162=-1,0,(IF(K162&gt;K$4,0,IF(K162&lt;K$3,1,((K$4-K162)/K$5))))))*100</f>
        <v>65.326633165829151</v>
      </c>
      <c r="M162" s="67">
        <v>52.206216294551702</v>
      </c>
      <c r="N162" s="68">
        <f>(IF(M162=-1,0,(IF(M162&gt;M$4,0,IF(M162&lt;M$3,1,((M$4-M162)/M$5))))))*100</f>
        <v>73.896891852724153</v>
      </c>
      <c r="O162" s="67">
        <v>0</v>
      </c>
      <c r="P162" s="66">
        <f>(IF(O162=-1,0,(IF(O162&gt;O$4,0,IF(O162&lt;O$3,1,((O$4-O162)/O$5))))))*100</f>
        <v>100</v>
      </c>
      <c r="Q162" s="68">
        <f>25%*P162+12.5%*D162+12.5%*F162+12.5%*H162+12.5%*J162+12.5%*L162+12.5%*N162</f>
        <v>75.982351842873612</v>
      </c>
      <c r="R162" s="78">
        <f>+Q162</f>
        <v>75.982351842873612</v>
      </c>
      <c r="S162" s="115">
        <f>+ROUND(Q162,1)</f>
        <v>76</v>
      </c>
      <c r="T162" s="69">
        <f>RANK(R162,R$13:R$224)</f>
        <v>160</v>
      </c>
      <c r="U162" s="70">
        <v>14</v>
      </c>
      <c r="V162" s="66">
        <f>(IF(U162=-1,0,(IF(U162&gt;U$4,0,IF(U162&lt;U$3,1,((U$4-U162)/U$5))))))*100</f>
        <v>64</v>
      </c>
      <c r="W162" s="70">
        <v>121</v>
      </c>
      <c r="X162" s="66">
        <f>(IF(W162=-1,0,(IF(W162&gt;W$4,0,IF(W162&lt;W$3,1,((W$4-W162)/W$5))))))*100</f>
        <v>72.622478386167145</v>
      </c>
      <c r="Y162" s="71">
        <v>1.1065913654509401</v>
      </c>
      <c r="Z162" s="68">
        <f>(IF(Y162=-1,0,(IF(Y162&gt;Y$4,0,IF(Y162&lt;Y$3,1,((Y$4-Y162)/Y$5))))))*100</f>
        <v>94.467043172745306</v>
      </c>
      <c r="AA162" s="70">
        <v>8</v>
      </c>
      <c r="AB162" s="66">
        <f>IF(AA162="No Practice", 0, AA162/15*100)</f>
        <v>53.333333333333336</v>
      </c>
      <c r="AC162" s="68">
        <f>AVERAGE(V162,X162,Z162,AB162)</f>
        <v>71.105713723061442</v>
      </c>
      <c r="AD162" s="68">
        <f>+AC162</f>
        <v>71.105713723061442</v>
      </c>
      <c r="AE162" s="115">
        <f>+ROUND(AC162,1)</f>
        <v>71.099999999999994</v>
      </c>
      <c r="AF162" s="72">
        <f>RANK(AD162,AD$13:AD$224)</f>
        <v>75</v>
      </c>
      <c r="AG162" s="70">
        <v>5</v>
      </c>
      <c r="AH162" s="66">
        <f>(IF(AG162=-1,0,(IF(AG162&gt;AG$4,0,IF(AG162&lt;AG$3,1,((AG$4-AG162)/AG$5))))))*100</f>
        <v>66.666666666666657</v>
      </c>
      <c r="AI162" s="70">
        <v>67</v>
      </c>
      <c r="AJ162" s="66">
        <f>(IF(AI162=-1,0,(IF(AI162&gt;AI$4,0,IF(AI162&lt;AI$3,1,((AI$4-AI162)/AI$5))))))*100</f>
        <v>78.695652173913047</v>
      </c>
      <c r="AK162" s="71">
        <v>113.40434933815401</v>
      </c>
      <c r="AL162" s="66">
        <f>(IF(AK162=-1,0,(IF(AK162&gt;AK$4,0,IF(AK162&lt;AK$3,1,((AK$4-AK162)/AK$5))))))*100</f>
        <v>98.599946304467238</v>
      </c>
      <c r="AM162" s="70">
        <v>3</v>
      </c>
      <c r="AN162" s="66">
        <f>+IF(AM162="No Practice",0,AM162/8)*100</f>
        <v>37.5</v>
      </c>
      <c r="AO162" s="74">
        <f>AVERAGE(AH162,AJ162,AL162,AN162)</f>
        <v>70.365566286261725</v>
      </c>
      <c r="AP162" s="68">
        <f>+AO162</f>
        <v>70.365566286261725</v>
      </c>
      <c r="AQ162" s="115">
        <f>+ROUND(AO162,1)</f>
        <v>70.400000000000006</v>
      </c>
      <c r="AR162" s="69">
        <f>RANK(AP162,AP$13:AP$224)</f>
        <v>109</v>
      </c>
      <c r="AS162" s="75">
        <v>6</v>
      </c>
      <c r="AT162" s="66">
        <f>(IF(AS162=-1,0,(IF(AS162&gt;AS$4,0,IF(AS162&lt;AS$3,1,((AS$4-AS162)/AS$5))))))*100</f>
        <v>58.333333333333336</v>
      </c>
      <c r="AU162" s="75">
        <v>46</v>
      </c>
      <c r="AV162" s="66">
        <f>(IF(AU162=-1,0,(IF(AU162&gt;AU$4,0,IF(AU162&lt;AU$3,1,((AU$4-AU162)/AU$5))))))*100</f>
        <v>78.4688995215311</v>
      </c>
      <c r="AW162" s="75">
        <v>1.83174367921652</v>
      </c>
      <c r="AX162" s="68">
        <f>(IF(AW162=-1,0,(IF(AW162&gt;AW$4,0,IF(AW162&lt;AW$3,1,((AW$4-AW162)/AW$5))))))*100</f>
        <v>87.78837547188985</v>
      </c>
      <c r="AY162" s="75">
        <v>12</v>
      </c>
      <c r="AZ162" s="66">
        <f>+IF(AY162="No Practice",0,AY162/30)*100</f>
        <v>40</v>
      </c>
      <c r="BA162" s="76">
        <f>AVERAGE(AT162,AV162,AX162,AZ162)</f>
        <v>66.147652081688562</v>
      </c>
      <c r="BB162" s="68">
        <f>+BA162</f>
        <v>66.147652081688562</v>
      </c>
      <c r="BC162" s="115">
        <f>+ROUND(BA162,1)</f>
        <v>66.099999999999994</v>
      </c>
      <c r="BD162" s="69">
        <f>RANK(BB162,BB$13:BB$224)</f>
        <v>80</v>
      </c>
      <c r="BE162" s="73">
        <v>7</v>
      </c>
      <c r="BF162" s="73">
        <v>1</v>
      </c>
      <c r="BG162" s="77">
        <f>+SUM(BE162,BF162)</f>
        <v>8</v>
      </c>
      <c r="BH162" s="76">
        <f>(IF(BG162=-1,0,(IF(BG162&lt;BG$4,0,IF(BG162&gt;BG$3,1,((-BG$4+BG162)/BG$5))))))*100</f>
        <v>40</v>
      </c>
      <c r="BI162" s="119">
        <f>+BH162</f>
        <v>40</v>
      </c>
      <c r="BJ162" s="115">
        <f>ROUND(BH162,1)</f>
        <v>40</v>
      </c>
      <c r="BK162" s="69">
        <f>RANK(BI162,BI$13:BI$224)</f>
        <v>132</v>
      </c>
      <c r="BL162" s="73">
        <v>6</v>
      </c>
      <c r="BM162" s="68">
        <f>(IF(BL162=-1,0,(IF(BL162&lt;BL$4,0,IF(BL162&gt;BL$3,1,((-BL$4+BL162)/BL$5))))))*100</f>
        <v>60</v>
      </c>
      <c r="BN162" s="73">
        <v>5</v>
      </c>
      <c r="BO162" s="68">
        <f>(IF(BN162=-1,0,(IF(BN162&lt;BN$4,0,IF(BN162&gt;BN$3,1,((-BN$4+BN162)/BN$5))))))*100</f>
        <v>50</v>
      </c>
      <c r="BP162" s="73">
        <v>6</v>
      </c>
      <c r="BQ162" s="68">
        <f>(IF(BP162=-1,0,(IF(BP162&lt;BP$4,0,IF(BP162&gt;BP$3,1,((-BP$4+BP162)/BP$5))))))*100</f>
        <v>60</v>
      </c>
      <c r="BR162" s="73">
        <v>0</v>
      </c>
      <c r="BS162" s="78">
        <f>(IF(BR162=-1,0,(IF(BR162&lt;BR$4,0,IF(BR162&gt;BR$3,1,((-BR$4+BR162)/BR$5))))))*100</f>
        <v>0</v>
      </c>
      <c r="BT162" s="73">
        <v>0</v>
      </c>
      <c r="BU162" s="68">
        <f>(IF(BT162=-1,0,(IF(BT162&lt;BT$4,0,IF(BT162&gt;BT$3,1,((-BT$4+BT162)/BT$5))))))*100</f>
        <v>0</v>
      </c>
      <c r="BV162" s="73">
        <v>0</v>
      </c>
      <c r="BW162" s="66">
        <f>(IF(BV162=-1,0,(IF(BV162&lt;BV$4,0,IF(BV162&gt;BV$3,1,((-BV$4+BV162)/BV$5))))))*100</f>
        <v>0</v>
      </c>
      <c r="BX162" s="77">
        <f>+SUM(BN162,BL162,BP162,BR162,BT162,BV162)</f>
        <v>17</v>
      </c>
      <c r="BY162" s="80">
        <f>(IF(BX162=-1,0,(IF(BX162&lt;BX$4,0,IF(BX162&gt;BX$3,1,((-BX$4+BX162)/BX$5))))))*100</f>
        <v>34</v>
      </c>
      <c r="BZ162" s="78">
        <f>+BY162</f>
        <v>34</v>
      </c>
      <c r="CA162" s="115">
        <f>+ROUND(BY162,1)</f>
        <v>34</v>
      </c>
      <c r="CB162" s="72">
        <f>RANK(BZ162,BZ$13:BZ$224)</f>
        <v>143</v>
      </c>
      <c r="CC162" s="73">
        <v>19</v>
      </c>
      <c r="CD162" s="68">
        <f>(IF(CC162=-1,0,(IF(CC162&gt;CC$4,0,IF(CC162&lt;CC$3,1,((CC$4-CC162)/CC$5))))))*100</f>
        <v>73.333333333333329</v>
      </c>
      <c r="CE162" s="73">
        <v>378</v>
      </c>
      <c r="CF162" s="66">
        <f>(IF(CE162=-1,0,(IF(CE162&gt;CE$4,0,IF(CE162&lt;CE$3,1,((CE$4-CE162)/CE$5))))))*100</f>
        <v>49.149922720247297</v>
      </c>
      <c r="CG162" s="73">
        <v>34.969538364417303</v>
      </c>
      <c r="CH162" s="66">
        <f>(IF(CG162=-1,0,(IF(CG162&gt;CG$4,0,IF(CG162&lt;CG$3,1,((CG$4-CG162)/CG$5)^$CH$3)))))*100</f>
        <v>87.544715324920787</v>
      </c>
      <c r="CI162" s="73" t="s">
        <v>1975</v>
      </c>
      <c r="CJ162" s="78">
        <f>IF(CI162="NO VAT","No VAT",(IF(CI162="NO REFUND",0,(IF(CI162&gt;CI$5,0,IF(CI162&lt;CI$3,1,((CI$5-CI162)/CI$5))))))*100)</f>
        <v>0</v>
      </c>
      <c r="CK162" s="73" t="s">
        <v>1975</v>
      </c>
      <c r="CL162" s="68">
        <f>IF(CK162="NO VAT","No VAT",(IF(CK162="NO REFUND",0,(IF(CK162&gt;CK$4,0,IF(CK162&lt;CK$3,1,((CK$4-CK162)/CK$5))))))*100)</f>
        <v>0</v>
      </c>
      <c r="CM162" s="73">
        <v>9</v>
      </c>
      <c r="CN162" s="68">
        <f>IF(CM162="NO CIT","No CIT",IF(CM162&gt;CM$4,0,IF(CM162&lt;CM$3,1,((CM$4-CM162)/CM$5)))*100)</f>
        <v>86.238532110091754</v>
      </c>
      <c r="CO162" s="73">
        <v>0</v>
      </c>
      <c r="CP162" s="66">
        <f>IF(CO162="NO CIT","No CIT",IF(CO162&gt;CO$4,0,IF(CO162&lt;CO$3,1,((CO$5-CO162)/CO$5)))*100)</f>
        <v>100</v>
      </c>
      <c r="CQ162" s="157">
        <f>IF(OR(ISNUMBER(CJ162),ISNUMBER(CL162),ISNUMBER(CN162),ISNUMBER(CP162)),AVERAGE(CJ162,CL162,CN162,CP162),"")</f>
        <v>46.559633027522935</v>
      </c>
      <c r="CR162" s="128">
        <f>AVERAGE(CD162,CF162,CH162,CQ162)</f>
        <v>64.146901101506089</v>
      </c>
      <c r="CS162" s="78">
        <f>+CR162</f>
        <v>64.146901101506089</v>
      </c>
      <c r="CT162" s="115">
        <f>ROUND(CR162,1)</f>
        <v>64.099999999999994</v>
      </c>
      <c r="CU162" s="69">
        <f>RANK(CS162,CS$13:CS$224)</f>
        <v>126</v>
      </c>
      <c r="CV162" s="73">
        <v>120</v>
      </c>
      <c r="CW162" s="68">
        <f>(IF(CV162=-1,0,(IF(CV162&gt;CV$4,0,IF(CV162&lt;CV$3,1,((CV$4-CV162)/CV$5))))))*100</f>
        <v>25.157232704402517</v>
      </c>
      <c r="CX162" s="73">
        <v>24</v>
      </c>
      <c r="CY162" s="68">
        <f>(IF(CX162=-1,0,(IF(CX162&gt;CX$4,0,IF(CX162&lt;CX$3,1,((CX$4-CX162)/CX$5))))))*100</f>
        <v>86.390532544378701</v>
      </c>
      <c r="CZ162" s="73">
        <v>815</v>
      </c>
      <c r="DA162" s="68">
        <f>(IF(CZ162=-1,0,(IF(CZ162&gt;CZ$4,0,IF(CZ162&lt;CZ$3,1,((CZ$4-CZ162)/CZ$5))))))*100</f>
        <v>23.113207547169811</v>
      </c>
      <c r="DB162" s="73">
        <v>120</v>
      </c>
      <c r="DC162" s="68">
        <f>(IF(DB162=-1,0,(IF(DB162&gt;DB$4,0,IF(DB162&lt;DB$3,1,((DB$4-DB162)/DB$5))))))*100</f>
        <v>70</v>
      </c>
      <c r="DD162" s="73">
        <v>24</v>
      </c>
      <c r="DE162" s="68">
        <f>(IF(DD162=-1,0,(IF(DD162&gt;DD$4,0,IF(DD162&lt;DD$3,1,((DD$4-DD162)/DD$5))))))*100</f>
        <v>91.756272401433691</v>
      </c>
      <c r="DF162" s="73">
        <v>36</v>
      </c>
      <c r="DG162" s="68">
        <f>(IF(DF162=-1,0,(IF(DF162&gt;DF$4,0,IF(DF162&lt;DF$3,1,((DF$4-DF162)/DF$5))))))*100</f>
        <v>85.355648535564853</v>
      </c>
      <c r="DH162" s="73">
        <v>500</v>
      </c>
      <c r="DI162" s="68">
        <f>(IF(DH162=-1,0,(IF(DH162&gt;DH$4,0,IF(DH162&lt;DH$3,1,((DH$4-DH162)/DH$5))))))*100</f>
        <v>58.333333333333336</v>
      </c>
      <c r="DJ162" s="73">
        <v>135</v>
      </c>
      <c r="DK162" s="66">
        <f>(IF(DJ162=-1,0,(IF(DJ162&gt;DJ$4,0,IF(DJ162&lt;DJ$3,1,((DJ$4-DJ162)/DJ$5))))))*100</f>
        <v>80.714285714285722</v>
      </c>
      <c r="DL162" s="78">
        <f>AVERAGE(CW162,CY162,DA162,DC162,DE162,DG162,DI162,DK162)</f>
        <v>65.102564097571076</v>
      </c>
      <c r="DM162" s="78">
        <f>+DL162</f>
        <v>65.102564097571076</v>
      </c>
      <c r="DN162" s="115">
        <f>ROUND(DL162,1)</f>
        <v>65.099999999999994</v>
      </c>
      <c r="DO162" s="69">
        <f>RANK(DM162,DM$13:DM$224)</f>
        <v>128</v>
      </c>
      <c r="DP162" s="67">
        <v>606</v>
      </c>
      <c r="DQ162" s="66">
        <f>(IF(DP162=-1,0,(IF(DP162&gt;DP$4,0,IF(DP162&lt;DP$3,1,((DP$4-DP162)/DP$5))))))*100</f>
        <v>60.163934426229503</v>
      </c>
      <c r="DR162" s="67">
        <v>30</v>
      </c>
      <c r="DS162" s="66">
        <f>(IF(DR162=-1,0,(IF(DR162&gt;DR$4,0,IF(DR162&lt;DR$3,1,((DR$4-DR162)/DR$5))))))*100</f>
        <v>66.366704161979754</v>
      </c>
      <c r="DT162" s="67">
        <v>10.5</v>
      </c>
      <c r="DU162" s="66">
        <f>DT162/18*100</f>
        <v>58.333333333333336</v>
      </c>
      <c r="DV162" s="78">
        <f>AVERAGE(DU162,DQ162,DS162)</f>
        <v>61.621323973847531</v>
      </c>
      <c r="DW162" s="78">
        <f>+DV162</f>
        <v>61.621323973847531</v>
      </c>
      <c r="DX162" s="115">
        <f>ROUND(DV162,1)</f>
        <v>61.6</v>
      </c>
      <c r="DY162" s="69">
        <f>RANK(DW162,DW$13:DW$224)</f>
        <v>72</v>
      </c>
      <c r="DZ162" s="67">
        <v>23.002999737451699</v>
      </c>
      <c r="EA162" s="68">
        <f>(IF(DZ162=-1,0,(IF(DZ162&lt;DZ$4,0,IF(DZ162&gt;DZ$3,1,((-DZ$4+DZ162)/DZ$5))))))*100</f>
        <v>24.761033086600321</v>
      </c>
      <c r="EB162" s="67">
        <v>9.5</v>
      </c>
      <c r="EC162" s="66">
        <f>(IF(EB162=-1,0,(IF(EB162&lt;EB$4,0,IF(EB162&gt;EB$3,1,((-EB$4+EB162)/EB$5))))))*100</f>
        <v>59.375</v>
      </c>
      <c r="ED162" s="68">
        <f>AVERAGE(EA162,EC162)</f>
        <v>42.06801654330016</v>
      </c>
      <c r="EE162" s="78">
        <f>+ED162</f>
        <v>42.06801654330016</v>
      </c>
      <c r="EF162" s="115">
        <f>ROUND(ED162,1)</f>
        <v>42.1</v>
      </c>
      <c r="EG162" s="69">
        <f>RANK(EE162,EE$13:EE$224)</f>
        <v>105</v>
      </c>
      <c r="EH162" s="81"/>
      <c r="EI162" s="81"/>
      <c r="EJ162" s="81"/>
      <c r="EK162" s="83">
        <f>RANK(EN162,EN$13:EN$224)</f>
        <v>125</v>
      </c>
      <c r="EL162" s="134">
        <f>ROUND(EM162,1)</f>
        <v>59.1</v>
      </c>
      <c r="EM162" s="158">
        <f>AVERAGE(Q162,AC162,BA162,BH162,BY162,CR162,DL162,DV162,ED162,AO162)</f>
        <v>59.054008965011022</v>
      </c>
      <c r="EN162" s="139">
        <f>AVERAGE(Q162,AC162,BA162,BH162,BY162,CR162,DL162,DV162,ED162,AO162)</f>
        <v>59.054008965011022</v>
      </c>
      <c r="EO162" s="84"/>
      <c r="EP162" s="85"/>
      <c r="EQ162" s="46"/>
    </row>
    <row r="163" spans="1:149" ht="14.45" customHeight="1" x14ac:dyDescent="0.25">
      <c r="A163" s="64" t="s">
        <v>153</v>
      </c>
      <c r="B163" s="156" t="str">
        <f>INDEX('Economy Names'!$A$2:$H$213,'Economy Names'!L152,'Economy Names'!$K$1)</f>
        <v>Peru</v>
      </c>
      <c r="C163" s="65">
        <v>8</v>
      </c>
      <c r="D163" s="66">
        <f>(IF(C163=-1,0,(IF(C163&gt;C$4,0,IF(C163&lt;C$3,1,((C$4-C163)/C$5))))))*100</f>
        <v>58.82352941176471</v>
      </c>
      <c r="E163" s="65">
        <v>26</v>
      </c>
      <c r="F163" s="66">
        <f>(IF(E163=-1,0,(IF(E163&gt;E$4,0,IF(E163&lt;E$3,1,((E$4-E163)/E$5))))))*100</f>
        <v>74.371859296482413</v>
      </c>
      <c r="G163" s="67">
        <v>9.3654828759878299</v>
      </c>
      <c r="H163" s="66">
        <f>(IF(G163=-1,0,(IF(G163&gt;G$4,0,IF(G163&lt;G$3,1,((G$4-G163)/G$5))))))*100</f>
        <v>95.317258562006089</v>
      </c>
      <c r="I163" s="65">
        <v>8</v>
      </c>
      <c r="J163" s="66">
        <f>(IF(I163=-1,0,(IF(I163&gt;I$4,0,IF(I163&lt;I$3,1,((I$4-I163)/I$5))))))*100</f>
        <v>58.82352941176471</v>
      </c>
      <c r="K163" s="65">
        <v>26</v>
      </c>
      <c r="L163" s="66">
        <f>(IF(K163=-1,0,(IF(K163&gt;K$4,0,IF(K163&lt;K$3,1,((K$4-K163)/K$5))))))*100</f>
        <v>74.371859296482413</v>
      </c>
      <c r="M163" s="67">
        <v>9.3654828759878299</v>
      </c>
      <c r="N163" s="68">
        <f>(IF(M163=-1,0,(IF(M163&gt;M$4,0,IF(M163&lt;M$3,1,((M$4-M163)/M$5))))))*100</f>
        <v>95.317258562006089</v>
      </c>
      <c r="O163" s="67">
        <v>0</v>
      </c>
      <c r="P163" s="66">
        <f>(IF(O163=-1,0,(IF(O163&gt;O$4,0,IF(O163&lt;O$3,1,((O$4-O163)/O$5))))))*100</f>
        <v>100</v>
      </c>
      <c r="Q163" s="68">
        <f>25%*P163+12.5%*D163+12.5%*F163+12.5%*H163+12.5%*J163+12.5%*L163+12.5%*N163</f>
        <v>82.128161817563296</v>
      </c>
      <c r="R163" s="78">
        <f>+Q163</f>
        <v>82.128161817563296</v>
      </c>
      <c r="S163" s="115">
        <f>+ROUND(Q163,1)</f>
        <v>82.1</v>
      </c>
      <c r="T163" s="69">
        <f>RANK(R163,R$13:R$224)</f>
        <v>133</v>
      </c>
      <c r="U163" s="70">
        <v>19</v>
      </c>
      <c r="V163" s="66">
        <f>(IF(U163=-1,0,(IF(U163&gt;U$4,0,IF(U163&lt;U$3,1,((U$4-U163)/U$5))))))*100</f>
        <v>44</v>
      </c>
      <c r="W163" s="70">
        <v>137</v>
      </c>
      <c r="X163" s="66">
        <f>(IF(W163=-1,0,(IF(W163&gt;W$4,0,IF(W163&lt;W$3,1,((W$4-W163)/W$5))))))*100</f>
        <v>68.011527377521617</v>
      </c>
      <c r="Y163" s="71">
        <v>1.71465823163177</v>
      </c>
      <c r="Z163" s="68">
        <f>(IF(Y163=-1,0,(IF(Y163&gt;Y$4,0,IF(Y163&lt;Y$3,1,((Y$4-Y163)/Y$5))))))*100</f>
        <v>91.426708841841148</v>
      </c>
      <c r="AA163" s="70">
        <v>13</v>
      </c>
      <c r="AB163" s="66">
        <f>IF(AA163="No Practice", 0, AA163/15*100)</f>
        <v>86.666666666666671</v>
      </c>
      <c r="AC163" s="68">
        <f>AVERAGE(V163,X163,Z163,AB163)</f>
        <v>72.526225721507359</v>
      </c>
      <c r="AD163" s="68">
        <f>+AC163</f>
        <v>72.526225721507359</v>
      </c>
      <c r="AE163" s="115">
        <f>+ROUND(AC163,1)</f>
        <v>72.5</v>
      </c>
      <c r="AF163" s="72">
        <f>RANK(AD163,AD$13:AD$224)</f>
        <v>65</v>
      </c>
      <c r="AG163" s="70">
        <v>6</v>
      </c>
      <c r="AH163" s="66">
        <f>(IF(AG163=-1,0,(IF(AG163&gt;AG$4,0,IF(AG163&lt;AG$3,1,((AG$4-AG163)/AG$5))))))*100</f>
        <v>50</v>
      </c>
      <c r="AI163" s="70">
        <v>67</v>
      </c>
      <c r="AJ163" s="66">
        <f>(IF(AI163=-1,0,(IF(AI163&gt;AI$4,0,IF(AI163&lt;AI$3,1,((AI$4-AI163)/AI$5))))))*100</f>
        <v>78.695652173913047</v>
      </c>
      <c r="AK163" s="71">
        <v>448.45454303315603</v>
      </c>
      <c r="AL163" s="66">
        <f>(IF(AK163=-1,0,(IF(AK163&gt;AK$4,0,IF(AK163&lt;AK$3,1,((AK$4-AK163)/AK$5))))))*100</f>
        <v>94.463524160084489</v>
      </c>
      <c r="AM163" s="70">
        <v>6</v>
      </c>
      <c r="AN163" s="66">
        <f>+IF(AM163="No Practice",0,AM163/8)*100</f>
        <v>75</v>
      </c>
      <c r="AO163" s="74">
        <f>AVERAGE(AH163,AJ163,AL163,AN163)</f>
        <v>74.539794083499388</v>
      </c>
      <c r="AP163" s="68">
        <f>+AO163</f>
        <v>74.539794083499388</v>
      </c>
      <c r="AQ163" s="115">
        <f>+ROUND(AO163,1)</f>
        <v>74.5</v>
      </c>
      <c r="AR163" s="69">
        <f>RANK(AP163,AP$13:AP$224)</f>
        <v>88</v>
      </c>
      <c r="AS163" s="75">
        <v>6</v>
      </c>
      <c r="AT163" s="66">
        <f>(IF(AS163=-1,0,(IF(AS163&gt;AS$4,0,IF(AS163&lt;AS$3,1,((AS$4-AS163)/AS$5))))))*100</f>
        <v>58.333333333333336</v>
      </c>
      <c r="AU163" s="75">
        <v>9.5</v>
      </c>
      <c r="AV163" s="66">
        <f>(IF(AU163=-1,0,(IF(AU163&gt;AU$4,0,IF(AU163&lt;AU$3,1,((AU$4-AU163)/AU$5))))))*100</f>
        <v>95.933014354066984</v>
      </c>
      <c r="AW163" s="75">
        <v>3.8738261786177999</v>
      </c>
      <c r="AX163" s="68">
        <f>(IF(AW163=-1,0,(IF(AW163&gt;AW$4,0,IF(AW163&lt;AW$3,1,((AW$4-AW163)/AW$5))))))*100</f>
        <v>74.174492142548004</v>
      </c>
      <c r="AY163" s="75">
        <v>18</v>
      </c>
      <c r="AZ163" s="66">
        <f>+IF(AY163="No Practice",0,AY163/30)*100</f>
        <v>60</v>
      </c>
      <c r="BA163" s="76">
        <f>AVERAGE(AT163,AV163,AX163,AZ163)</f>
        <v>72.110209957487086</v>
      </c>
      <c r="BB163" s="68">
        <f>+BA163</f>
        <v>72.110209957487086</v>
      </c>
      <c r="BC163" s="115">
        <f>+ROUND(BA163,1)</f>
        <v>72.099999999999994</v>
      </c>
      <c r="BD163" s="69">
        <f>RANK(BB163,BB$13:BB$224)</f>
        <v>55</v>
      </c>
      <c r="BE163" s="73">
        <v>8</v>
      </c>
      <c r="BF163" s="73">
        <v>7</v>
      </c>
      <c r="BG163" s="77">
        <f>+SUM(BE163,BF163)</f>
        <v>15</v>
      </c>
      <c r="BH163" s="76">
        <f>(IF(BG163=-1,0,(IF(BG163&lt;BG$4,0,IF(BG163&gt;BG$3,1,((-BG$4+BG163)/BG$5))))))*100</f>
        <v>75</v>
      </c>
      <c r="BI163" s="119">
        <f>+BH163</f>
        <v>75</v>
      </c>
      <c r="BJ163" s="115">
        <f>ROUND(BH163,1)</f>
        <v>75</v>
      </c>
      <c r="BK163" s="69">
        <f>RANK(BI163,BI$13:BI$224)</f>
        <v>37</v>
      </c>
      <c r="BL163" s="73">
        <v>9</v>
      </c>
      <c r="BM163" s="68">
        <f>(IF(BL163=-1,0,(IF(BL163&lt;BL$4,0,IF(BL163&gt;BL$3,1,((-BL$4+BL163)/BL$5))))))*100</f>
        <v>90</v>
      </c>
      <c r="BN163" s="73">
        <v>6</v>
      </c>
      <c r="BO163" s="68">
        <f>(IF(BN163=-1,0,(IF(BN163&lt;BN$4,0,IF(BN163&gt;BN$3,1,((-BN$4+BN163)/BN$5))))))*100</f>
        <v>60</v>
      </c>
      <c r="BP163" s="73">
        <v>6</v>
      </c>
      <c r="BQ163" s="68">
        <f>(IF(BP163=-1,0,(IF(BP163&lt;BP$4,0,IF(BP163&gt;BP$3,1,((-BP$4+BP163)/BP$5))))))*100</f>
        <v>60</v>
      </c>
      <c r="BR163" s="73">
        <v>6</v>
      </c>
      <c r="BS163" s="78">
        <f>(IF(BR163=-1,0,(IF(BR163&lt;BR$4,0,IF(BR163&gt;BR$3,1,((-BR$4+BR163)/BR$5))))))*100</f>
        <v>100</v>
      </c>
      <c r="BT163" s="73">
        <v>2</v>
      </c>
      <c r="BU163" s="68">
        <f>(IF(BT163=-1,0,(IF(BT163&lt;BT$4,0,IF(BT163&gt;BT$3,1,((-BT$4+BT163)/BT$5))))))*100</f>
        <v>28.571428571428569</v>
      </c>
      <c r="BV163" s="73">
        <v>5</v>
      </c>
      <c r="BW163" s="66">
        <f>(IF(BV163=-1,0,(IF(BV163&lt;BV$4,0,IF(BV163&gt;BV$3,1,((-BV$4+BV163)/BV$5))))))*100</f>
        <v>71.428571428571431</v>
      </c>
      <c r="BX163" s="77">
        <f>+SUM(BN163,BL163,BP163,BR163,BT163,BV163)</f>
        <v>34</v>
      </c>
      <c r="BY163" s="80">
        <f>(IF(BX163=-1,0,(IF(BX163&lt;BX$4,0,IF(BX163&gt;BX$3,1,((-BX$4+BX163)/BX$5))))))*100</f>
        <v>68</v>
      </c>
      <c r="BZ163" s="78">
        <f>+BY163</f>
        <v>68</v>
      </c>
      <c r="CA163" s="115">
        <f>+ROUND(BY163,1)</f>
        <v>68</v>
      </c>
      <c r="CB163" s="72">
        <f>RANK(BZ163,BZ$13:BZ$224)</f>
        <v>45</v>
      </c>
      <c r="CC163" s="73">
        <v>8</v>
      </c>
      <c r="CD163" s="68">
        <f>(IF(CC163=-1,0,(IF(CC163&gt;CC$4,0,IF(CC163&lt;CC$3,1,((CC$4-CC163)/CC$5))))))*100</f>
        <v>91.666666666666657</v>
      </c>
      <c r="CE163" s="73">
        <v>260</v>
      </c>
      <c r="CF163" s="66">
        <f>(IF(CE163=-1,0,(IF(CE163&gt;CE$4,0,IF(CE163&lt;CE$3,1,((CE$4-CE163)/CE$5))))))*100</f>
        <v>67.387944358578054</v>
      </c>
      <c r="CG163" s="73">
        <v>36.849139421610502</v>
      </c>
      <c r="CH163" s="66">
        <f>(IF(CG163=-1,0,(IF(CG163&gt;CG$4,0,IF(CG163&lt;CG$3,1,((CG$4-CG163)/CG$5)^$CH$3)))))*100</f>
        <v>84.849414139682906</v>
      </c>
      <c r="CI163" s="73" t="s">
        <v>1975</v>
      </c>
      <c r="CJ163" s="78">
        <f>IF(CI163="NO VAT","No VAT",(IF(CI163="NO REFUND",0,(IF(CI163&gt;CI$5,0,IF(CI163&lt;CI$3,1,((CI$5-CI163)/CI$5))))))*100)</f>
        <v>0</v>
      </c>
      <c r="CK163" s="73" t="s">
        <v>1975</v>
      </c>
      <c r="CL163" s="68">
        <f>IF(CK163="NO VAT","No VAT",(IF(CK163="NO REFUND",0,(IF(CK163&gt;CK$4,0,IF(CK163&lt;CK$3,1,((CK$4-CK163)/CK$5))))))*100)</f>
        <v>0</v>
      </c>
      <c r="CM163" s="73">
        <v>16.5</v>
      </c>
      <c r="CN163" s="68">
        <f>IF(CM163="NO CIT","No CIT",IF(CM163&gt;CM$4,0,IF(CM163&lt;CM$3,1,((CM$4-CM163)/CM$5)))*100)</f>
        <v>72.477064220183479</v>
      </c>
      <c r="CO163" s="73">
        <v>30.571428571428601</v>
      </c>
      <c r="CP163" s="66">
        <f>IF(CO163="NO CIT","No CIT",IF(CO163&gt;CO$4,0,IF(CO163&lt;CO$3,1,((CO$5-CO163)/CO$5)))*100)</f>
        <v>4.4642857142856212</v>
      </c>
      <c r="CQ163" s="157">
        <f>IF(OR(ISNUMBER(CJ163),ISNUMBER(CL163),ISNUMBER(CN163),ISNUMBER(CP163)),AVERAGE(CJ163,CL163,CN163,CP163),"")</f>
        <v>19.235337483617275</v>
      </c>
      <c r="CR163" s="128">
        <f>AVERAGE(CD163,CF163,CH163,CQ163)</f>
        <v>65.784840662136219</v>
      </c>
      <c r="CS163" s="78">
        <f>+CR163</f>
        <v>65.784840662136219</v>
      </c>
      <c r="CT163" s="115">
        <f>ROUND(CR163,1)</f>
        <v>65.8</v>
      </c>
      <c r="CU163" s="69">
        <f>RANK(CS163,CS$13:CS$224)</f>
        <v>121</v>
      </c>
      <c r="CV163" s="73">
        <v>48</v>
      </c>
      <c r="CW163" s="68">
        <f>(IF(CV163=-1,0,(IF(CV163&gt;CV$4,0,IF(CV163&lt;CV$3,1,((CV$4-CV163)/CV$5))))))*100</f>
        <v>70.440251572327043</v>
      </c>
      <c r="CX163" s="73">
        <v>24</v>
      </c>
      <c r="CY163" s="68">
        <f>(IF(CX163=-1,0,(IF(CX163&gt;CX$4,0,IF(CX163&lt;CX$3,1,((CX$4-CX163)/CX$5))))))*100</f>
        <v>86.390532544378701</v>
      </c>
      <c r="CZ163" s="73">
        <v>630</v>
      </c>
      <c r="DA163" s="68">
        <f>(IF(CZ163=-1,0,(IF(CZ163&gt;CZ$4,0,IF(CZ163&lt;CZ$3,1,((CZ$4-CZ163)/CZ$5))))))*100</f>
        <v>40.566037735849058</v>
      </c>
      <c r="DB163" s="73">
        <v>50</v>
      </c>
      <c r="DC163" s="68">
        <f>(IF(DB163=-1,0,(IF(DB163&gt;DB$4,0,IF(DB163&lt;DB$3,1,((DB$4-DB163)/DB$5))))))*100</f>
        <v>87.5</v>
      </c>
      <c r="DD163" s="73">
        <v>72</v>
      </c>
      <c r="DE163" s="68">
        <f>(IF(DD163=-1,0,(IF(DD163&gt;DD$4,0,IF(DD163&lt;DD$3,1,((DD$4-DD163)/DD$5))))))*100</f>
        <v>74.551971326164875</v>
      </c>
      <c r="DF163" s="73">
        <v>48</v>
      </c>
      <c r="DG163" s="68">
        <f>(IF(DF163=-1,0,(IF(DF163&gt;DF$4,0,IF(DF163&lt;DF$3,1,((DF$4-DF163)/DF$5))))))*100</f>
        <v>80.3347280334728</v>
      </c>
      <c r="DH163" s="73">
        <v>700</v>
      </c>
      <c r="DI163" s="68">
        <f>(IF(DH163=-1,0,(IF(DH163&gt;DH$4,0,IF(DH163&lt;DH$3,1,((DH$4-DH163)/DH$5))))))*100</f>
        <v>41.666666666666671</v>
      </c>
      <c r="DJ163" s="73">
        <v>80</v>
      </c>
      <c r="DK163" s="66">
        <f>(IF(DJ163=-1,0,(IF(DJ163&gt;DJ$4,0,IF(DJ163&lt;DJ$3,1,((DJ$4-DJ163)/DJ$5))))))*100</f>
        <v>88.571428571428569</v>
      </c>
      <c r="DL163" s="78">
        <f>AVERAGE(CW163,CY163,DA163,DC163,DE163,DG163,DI163,DK163)</f>
        <v>71.252702056285969</v>
      </c>
      <c r="DM163" s="78">
        <f>+DL163</f>
        <v>71.252702056285969</v>
      </c>
      <c r="DN163" s="115">
        <f>ROUND(DL163,1)</f>
        <v>71.3</v>
      </c>
      <c r="DO163" s="69">
        <f>RANK(DM163,DM$13:DM$224)</f>
        <v>102</v>
      </c>
      <c r="DP163" s="67">
        <v>478</v>
      </c>
      <c r="DQ163" s="66">
        <f>(IF(DP163=-1,0,(IF(DP163&gt;DP$4,0,IF(DP163&lt;DP$3,1,((DP$4-DP163)/DP$5))))))*100</f>
        <v>70.655737704918025</v>
      </c>
      <c r="DR163" s="67">
        <v>41.2</v>
      </c>
      <c r="DS163" s="66">
        <f>(IF(DR163=-1,0,(IF(DR163&gt;DR$4,0,IF(DR163&lt;DR$3,1,((DR$4-DR163)/DR$5))))))*100</f>
        <v>53.768278965129355</v>
      </c>
      <c r="DT163" s="67">
        <v>9.5</v>
      </c>
      <c r="DU163" s="66">
        <f>DT163/18*100</f>
        <v>52.777777777777779</v>
      </c>
      <c r="DV163" s="78">
        <f>AVERAGE(DU163,DQ163,DS163)</f>
        <v>59.067264815941719</v>
      </c>
      <c r="DW163" s="78">
        <f>+DV163</f>
        <v>59.067264815941719</v>
      </c>
      <c r="DX163" s="115">
        <f>ROUND(DV163,1)</f>
        <v>59.1</v>
      </c>
      <c r="DY163" s="69">
        <f>RANK(DW163,DW$13:DW$224)</f>
        <v>83</v>
      </c>
      <c r="DZ163" s="67">
        <v>31.342811078703399</v>
      </c>
      <c r="EA163" s="68">
        <f>(IF(DZ163=-1,0,(IF(DZ163&lt;DZ$4,0,IF(DZ163&gt;DZ$3,1,((-DZ$4+DZ163)/DZ$5))))))*100</f>
        <v>33.738225057807746</v>
      </c>
      <c r="EB163" s="67">
        <v>9.5</v>
      </c>
      <c r="EC163" s="66">
        <f>(IF(EB163=-1,0,(IF(EB163&lt;EB$4,0,IF(EB163&gt;EB$3,1,((-EB$4+EB163)/EB$5))))))*100</f>
        <v>59.375</v>
      </c>
      <c r="ED163" s="68">
        <f>AVERAGE(EA163,EC163)</f>
        <v>46.556612528903869</v>
      </c>
      <c r="EE163" s="78">
        <f>+ED163</f>
        <v>46.556612528903869</v>
      </c>
      <c r="EF163" s="115">
        <f>ROUND(ED163,1)</f>
        <v>46.6</v>
      </c>
      <c r="EG163" s="69">
        <f>RANK(EE163,EE$13:EE$224)</f>
        <v>90</v>
      </c>
      <c r="EH163" s="81"/>
      <c r="EI163" s="81"/>
      <c r="EJ163" s="81"/>
      <c r="EK163" s="83">
        <f>RANK(EN163,EN$13:EN$224)</f>
        <v>76</v>
      </c>
      <c r="EL163" s="134">
        <f>ROUND(EM163,1)</f>
        <v>68.7</v>
      </c>
      <c r="EM163" s="158">
        <f>AVERAGE(Q163,AC163,BA163,BH163,BY163,CR163,DL163,DV163,ED163,AO163)</f>
        <v>68.696581164332486</v>
      </c>
      <c r="EN163" s="139">
        <f>AVERAGE(Q163,AC163,BA163,BH163,BY163,CR163,DL163,DV163,ED163,AO163)</f>
        <v>68.696581164332486</v>
      </c>
      <c r="EO163" s="84"/>
      <c r="EP163" s="85"/>
      <c r="EQ163" s="46"/>
    </row>
    <row r="164" spans="1:149" ht="14.45" customHeight="1" x14ac:dyDescent="0.25">
      <c r="A164" s="64" t="s">
        <v>154</v>
      </c>
      <c r="B164" s="156" t="str">
        <f>INDEX('Economy Names'!$A$2:$H$213,'Economy Names'!L153,'Economy Names'!$K$1)</f>
        <v>Philippines</v>
      </c>
      <c r="C164" s="65">
        <v>13</v>
      </c>
      <c r="D164" s="66">
        <f>(IF(C164=-1,0,(IF(C164&gt;C$4,0,IF(C164&lt;C$3,1,((C$4-C164)/C$5))))))*100</f>
        <v>29.411764705882355</v>
      </c>
      <c r="E164" s="65">
        <v>33</v>
      </c>
      <c r="F164" s="66">
        <f>(IF(E164=-1,0,(IF(E164&gt;E$4,0,IF(E164&lt;E$3,1,((E$4-E164)/E$5))))))*100</f>
        <v>67.336683417085425</v>
      </c>
      <c r="G164" s="67">
        <v>23.275329063119301</v>
      </c>
      <c r="H164" s="66">
        <f>(IF(G164=-1,0,(IF(G164&gt;G$4,0,IF(G164&lt;G$3,1,((G$4-G164)/G$5))))))*100</f>
        <v>88.362335468440349</v>
      </c>
      <c r="I164" s="65">
        <v>13</v>
      </c>
      <c r="J164" s="66">
        <f>(IF(I164=-1,0,(IF(I164&gt;I$4,0,IF(I164&lt;I$3,1,((I$4-I164)/I$5))))))*100</f>
        <v>29.411764705882355</v>
      </c>
      <c r="K164" s="65">
        <v>33</v>
      </c>
      <c r="L164" s="66">
        <f>(IF(K164=-1,0,(IF(K164&gt;K$4,0,IF(K164&lt;K$3,1,((K$4-K164)/K$5))))))*100</f>
        <v>67.336683417085425</v>
      </c>
      <c r="M164" s="67">
        <v>23.275329063119301</v>
      </c>
      <c r="N164" s="68">
        <f>(IF(M164=-1,0,(IF(M164&gt;M$4,0,IF(M164&lt;M$3,1,((M$4-M164)/M$5))))))*100</f>
        <v>88.362335468440349</v>
      </c>
      <c r="O164" s="67">
        <v>0</v>
      </c>
      <c r="P164" s="66">
        <f>(IF(O164=-1,0,(IF(O164&gt;O$4,0,IF(O164&lt;O$3,1,((O$4-O164)/O$5))))))*100</f>
        <v>100</v>
      </c>
      <c r="Q164" s="68">
        <f>25%*P164+12.5%*D164+12.5%*F164+12.5%*H164+12.5%*J164+12.5%*L164+12.5%*N164</f>
        <v>71.277695897852041</v>
      </c>
      <c r="R164" s="78">
        <f>+Q164</f>
        <v>71.277695897852041</v>
      </c>
      <c r="S164" s="115">
        <f>+ROUND(Q164,1)</f>
        <v>71.3</v>
      </c>
      <c r="T164" s="69">
        <f>RANK(R164,R$13:R$224)</f>
        <v>171</v>
      </c>
      <c r="U164" s="70">
        <v>22</v>
      </c>
      <c r="V164" s="66">
        <f>(IF(U164=-1,0,(IF(U164&gt;U$4,0,IF(U164&lt;U$3,1,((U$4-U164)/U$5))))))*100</f>
        <v>32</v>
      </c>
      <c r="W164" s="70">
        <v>120</v>
      </c>
      <c r="X164" s="66">
        <f>(IF(W164=-1,0,(IF(W164&gt;W$4,0,IF(W164&lt;W$3,1,((W$4-W164)/W$5))))))*100</f>
        <v>72.910662824207492</v>
      </c>
      <c r="Y164" s="71">
        <v>2.3486656471507401</v>
      </c>
      <c r="Z164" s="68">
        <f>(IF(Y164=-1,0,(IF(Y164&gt;Y$4,0,IF(Y164&lt;Y$3,1,((Y$4-Y164)/Y$5))))))*100</f>
        <v>88.256671764246306</v>
      </c>
      <c r="AA164" s="70">
        <v>13</v>
      </c>
      <c r="AB164" s="66">
        <f>IF(AA164="No Practice", 0, AA164/15*100)</f>
        <v>86.666666666666671</v>
      </c>
      <c r="AC164" s="68">
        <f>AVERAGE(V164,X164,Z164,AB164)</f>
        <v>69.958500313780121</v>
      </c>
      <c r="AD164" s="68">
        <f>+AC164</f>
        <v>69.958500313780121</v>
      </c>
      <c r="AE164" s="115">
        <f>+ROUND(AC164,1)</f>
        <v>70</v>
      </c>
      <c r="AF164" s="72">
        <f>RANK(AD164,AD$13:AD$224)</f>
        <v>85</v>
      </c>
      <c r="AG164" s="70">
        <v>4</v>
      </c>
      <c r="AH164" s="66">
        <f>(IF(AG164=-1,0,(IF(AG164&gt;AG$4,0,IF(AG164&lt;AG$3,1,((AG$4-AG164)/AG$5))))))*100</f>
        <v>83.333333333333343</v>
      </c>
      <c r="AI164" s="70">
        <v>37</v>
      </c>
      <c r="AJ164" s="66">
        <f>(IF(AI164=-1,0,(IF(AI164&gt;AI$4,0,IF(AI164&lt;AI$3,1,((AI$4-AI164)/AI$5))))))*100</f>
        <v>91.739130434782609</v>
      </c>
      <c r="AK164" s="71">
        <v>24.2627312448043</v>
      </c>
      <c r="AL164" s="66">
        <f>(IF(AK164=-1,0,(IF(AK164&gt;AK$4,0,IF(AK164&lt;AK$3,1,((AK$4-AK164)/AK$5))))))*100</f>
        <v>99.700460108088834</v>
      </c>
      <c r="AM164" s="70">
        <v>6</v>
      </c>
      <c r="AN164" s="66">
        <f>+IF(AM164="No Practice",0,AM164/8)*100</f>
        <v>75</v>
      </c>
      <c r="AO164" s="74">
        <f>AVERAGE(AH164,AJ164,AL164,AN164)</f>
        <v>87.4432309690512</v>
      </c>
      <c r="AP164" s="68">
        <f>+AO164</f>
        <v>87.4432309690512</v>
      </c>
      <c r="AQ164" s="115">
        <f>+ROUND(AO164,1)</f>
        <v>87.4</v>
      </c>
      <c r="AR164" s="69">
        <f>RANK(AP164,AP$13:AP$224)</f>
        <v>32</v>
      </c>
      <c r="AS164" s="75">
        <v>9</v>
      </c>
      <c r="AT164" s="66">
        <f>(IF(AS164=-1,0,(IF(AS164&gt;AS$4,0,IF(AS164&lt;AS$3,1,((AS$4-AS164)/AS$5))))))*100</f>
        <v>33.333333333333329</v>
      </c>
      <c r="AU164" s="75">
        <v>35</v>
      </c>
      <c r="AV164" s="66">
        <f>(IF(AU164=-1,0,(IF(AU164&gt;AU$4,0,IF(AU164&lt;AU$3,1,((AU$4-AU164)/AU$5))))))*100</f>
        <v>83.732057416267949</v>
      </c>
      <c r="AW164" s="75">
        <v>4.26987251214151</v>
      </c>
      <c r="AX164" s="68">
        <f>(IF(AW164=-1,0,(IF(AW164&gt;AW$4,0,IF(AW164&lt;AW$3,1,((AW$4-AW164)/AW$5))))))*100</f>
        <v>71.534183252389923</v>
      </c>
      <c r="AY164" s="75">
        <v>12.5</v>
      </c>
      <c r="AZ164" s="66">
        <f>+IF(AY164="No Practice",0,AY164/30)*100</f>
        <v>41.666666666666671</v>
      </c>
      <c r="BA164" s="76">
        <f>AVERAGE(AT164,AV164,AX164,AZ164)</f>
        <v>57.566560167164468</v>
      </c>
      <c r="BB164" s="68">
        <f>+BA164</f>
        <v>57.566560167164468</v>
      </c>
      <c r="BC164" s="115">
        <f>+ROUND(BA164,1)</f>
        <v>57.6</v>
      </c>
      <c r="BD164" s="69">
        <f>RANK(BB164,BB$13:BB$224)</f>
        <v>120</v>
      </c>
      <c r="BE164" s="73">
        <v>7</v>
      </c>
      <c r="BF164" s="73">
        <v>1</v>
      </c>
      <c r="BG164" s="77">
        <f>+SUM(BE164,BF164)</f>
        <v>8</v>
      </c>
      <c r="BH164" s="76">
        <f>(IF(BG164=-1,0,(IF(BG164&lt;BG$4,0,IF(BG164&gt;BG$3,1,((-BG$4+BG164)/BG$5))))))*100</f>
        <v>40</v>
      </c>
      <c r="BI164" s="119">
        <f>+BH164</f>
        <v>40</v>
      </c>
      <c r="BJ164" s="115">
        <f>ROUND(BH164,1)</f>
        <v>40</v>
      </c>
      <c r="BK164" s="69">
        <f>RANK(BI164,BI$13:BI$224)</f>
        <v>132</v>
      </c>
      <c r="BL164" s="73">
        <v>9</v>
      </c>
      <c r="BM164" s="68">
        <f>(IF(BL164=-1,0,(IF(BL164&lt;BL$4,0,IF(BL164&gt;BL$3,1,((-BL$4+BL164)/BL$5))))))*100</f>
        <v>90</v>
      </c>
      <c r="BN164" s="73">
        <v>4</v>
      </c>
      <c r="BO164" s="68">
        <f>(IF(BN164=-1,0,(IF(BN164&lt;BN$4,0,IF(BN164&gt;BN$3,1,((-BN$4+BN164)/BN$5))))))*100</f>
        <v>40</v>
      </c>
      <c r="BP164" s="73">
        <v>7</v>
      </c>
      <c r="BQ164" s="68">
        <f>(IF(BP164=-1,0,(IF(BP164&lt;BP$4,0,IF(BP164&gt;BP$3,1,((-BP$4+BP164)/BP$5))))))*100</f>
        <v>70</v>
      </c>
      <c r="BR164" s="73">
        <v>1</v>
      </c>
      <c r="BS164" s="78">
        <f>(IF(BR164=-1,0,(IF(BR164&lt;BR$4,0,IF(BR164&gt;BR$3,1,((-BR$4+BR164)/BR$5))))))*100</f>
        <v>16.666666666666664</v>
      </c>
      <c r="BT164" s="73">
        <v>5</v>
      </c>
      <c r="BU164" s="68">
        <f>(IF(BT164=-1,0,(IF(BT164&lt;BT$4,0,IF(BT164&gt;BT$3,1,((-BT$4+BT164)/BT$5))))))*100</f>
        <v>71.428571428571431</v>
      </c>
      <c r="BV164" s="73">
        <v>4</v>
      </c>
      <c r="BW164" s="66">
        <f>(IF(BV164=-1,0,(IF(BV164&lt;BV$4,0,IF(BV164&gt;BV$3,1,((-BV$4+BV164)/BV$5))))))*100</f>
        <v>57.142857142857139</v>
      </c>
      <c r="BX164" s="77">
        <f>+SUM(BN164,BL164,BP164,BR164,BT164,BV164)</f>
        <v>30</v>
      </c>
      <c r="BY164" s="80">
        <f>(IF(BX164=-1,0,(IF(BX164&lt;BX$4,0,IF(BX164&gt;BX$3,1,((-BX$4+BX164)/BX$5))))))*100</f>
        <v>60</v>
      </c>
      <c r="BZ164" s="78">
        <f>+BY164</f>
        <v>60</v>
      </c>
      <c r="CA164" s="115">
        <f>+ROUND(BY164,1)</f>
        <v>60</v>
      </c>
      <c r="CB164" s="72">
        <f>RANK(BZ164,BZ$13:BZ$224)</f>
        <v>72</v>
      </c>
      <c r="CC164" s="73">
        <v>13</v>
      </c>
      <c r="CD164" s="68">
        <f>(IF(CC164=-1,0,(IF(CC164&gt;CC$4,0,IF(CC164&lt;CC$3,1,((CC$4-CC164)/CC$5))))))*100</f>
        <v>83.333333333333343</v>
      </c>
      <c r="CE164" s="73">
        <v>171</v>
      </c>
      <c r="CF164" s="66">
        <f>(IF(CE164=-1,0,(IF(CE164&gt;CE$4,0,IF(CE164&lt;CE$3,1,((CE$4-CE164)/CE$5))))))*100</f>
        <v>81.143740340030917</v>
      </c>
      <c r="CG164" s="73">
        <v>43.082347818186101</v>
      </c>
      <c r="CH164" s="66">
        <f>(IF(CG164=-1,0,(IF(CG164&gt;CG$4,0,IF(CG164&lt;CG$3,1,((CG$4-CG164)/CG$5)^$CH$3)))))*100</f>
        <v>75.750536678269825</v>
      </c>
      <c r="CI164" s="73" t="s">
        <v>1975</v>
      </c>
      <c r="CJ164" s="78">
        <f>IF(CI164="NO VAT","No VAT",(IF(CI164="NO REFUND",0,(IF(CI164&gt;CI$5,0,IF(CI164&lt;CI$3,1,((CI$5-CI164)/CI$5))))))*100)</f>
        <v>0</v>
      </c>
      <c r="CK164" s="73" t="s">
        <v>1975</v>
      </c>
      <c r="CL164" s="68">
        <f>IF(CK164="NO VAT","No VAT",(IF(CK164="NO REFUND",0,(IF(CK164&gt;CK$4,0,IF(CK164&lt;CK$3,1,((CK$4-CK164)/CK$5))))))*100)</f>
        <v>0</v>
      </c>
      <c r="CM164" s="73">
        <v>1.5</v>
      </c>
      <c r="CN164" s="68">
        <f>IF(CM164="NO CIT","No CIT",IF(CM164&gt;CM$4,0,IF(CM164&lt;CM$3,1,((CM$4-CM164)/CM$5)))*100)</f>
        <v>100</v>
      </c>
      <c r="CO164" s="73">
        <v>0</v>
      </c>
      <c r="CP164" s="66">
        <f>IF(CO164="NO CIT","No CIT",IF(CO164&gt;CO$4,0,IF(CO164&lt;CO$3,1,((CO$5-CO164)/CO$5)))*100)</f>
        <v>100</v>
      </c>
      <c r="CQ164" s="157">
        <f>IF(OR(ISNUMBER(CJ164),ISNUMBER(CL164),ISNUMBER(CN164),ISNUMBER(CP164)),AVERAGE(CJ164,CL164,CN164,CP164),"")</f>
        <v>50</v>
      </c>
      <c r="CR164" s="128">
        <f>AVERAGE(CD164,CF164,CH164,CQ164)</f>
        <v>72.556902587908525</v>
      </c>
      <c r="CS164" s="78">
        <f>+CR164</f>
        <v>72.556902587908525</v>
      </c>
      <c r="CT164" s="115">
        <f>ROUND(CR164,1)</f>
        <v>72.599999999999994</v>
      </c>
      <c r="CU164" s="69">
        <f>RANK(CS164,CS$13:CS$224)</f>
        <v>95</v>
      </c>
      <c r="CV164" s="73">
        <v>42.461538461538503</v>
      </c>
      <c r="CW164" s="68">
        <f>(IF(CV164=-1,0,(IF(CV164&gt;CV$4,0,IF(CV164&lt;CV$3,1,((CV$4-CV164)/CV$5))))))*100</f>
        <v>73.923560716013512</v>
      </c>
      <c r="CX164" s="73">
        <v>36</v>
      </c>
      <c r="CY164" s="68">
        <f>(IF(CX164=-1,0,(IF(CX164&gt;CX$4,0,IF(CX164&lt;CX$3,1,((CX$4-CX164)/CX$5))))))*100</f>
        <v>79.289940828402365</v>
      </c>
      <c r="CZ164" s="73">
        <v>456.00480769230802</v>
      </c>
      <c r="DA164" s="68">
        <f>(IF(CZ164=-1,0,(IF(CZ164&gt;CZ$4,0,IF(CZ164&lt;CZ$3,1,((CZ$4-CZ164)/CZ$5))))))*100</f>
        <v>56.980678519593575</v>
      </c>
      <c r="DB164" s="73">
        <v>52.5</v>
      </c>
      <c r="DC164" s="68">
        <f>(IF(DB164=-1,0,(IF(DB164&gt;DB$4,0,IF(DB164&lt;DB$3,1,((DB$4-DB164)/DB$5))))))*100</f>
        <v>86.875</v>
      </c>
      <c r="DD164" s="73">
        <v>120</v>
      </c>
      <c r="DE164" s="68">
        <f>(IF(DD164=-1,0,(IF(DD164&gt;DD$4,0,IF(DD164&lt;DD$3,1,((DD$4-DD164)/DD$5))))))*100</f>
        <v>57.347670250896051</v>
      </c>
      <c r="DF164" s="73">
        <v>96</v>
      </c>
      <c r="DG164" s="68">
        <f>(IF(DF164=-1,0,(IF(DF164&gt;DF$4,0,IF(DF164&lt;DF$3,1,((DF$4-DF164)/DF$5))))))*100</f>
        <v>60.251046025104607</v>
      </c>
      <c r="DH164" s="73">
        <v>689.5</v>
      </c>
      <c r="DI164" s="68">
        <f>(IF(DH164=-1,0,(IF(DH164&gt;DH$4,0,IF(DH164&lt;DH$3,1,((DH$4-DH164)/DH$5))))))*100</f>
        <v>42.541666666666664</v>
      </c>
      <c r="DJ164" s="73">
        <v>67.5</v>
      </c>
      <c r="DK164" s="66">
        <f>(IF(DJ164=-1,0,(IF(DJ164&gt;DJ$4,0,IF(DJ164&lt;DJ$3,1,((DJ$4-DJ164)/DJ$5))))))*100</f>
        <v>90.357142857142861</v>
      </c>
      <c r="DL164" s="78">
        <f>AVERAGE(CW164,CY164,DA164,DC164,DE164,DG164,DI164,DK164)</f>
        <v>68.445838232977451</v>
      </c>
      <c r="DM164" s="78">
        <f>+DL164</f>
        <v>68.445838232977451</v>
      </c>
      <c r="DN164" s="115">
        <f>ROUND(DL164,1)</f>
        <v>68.400000000000006</v>
      </c>
      <c r="DO164" s="69">
        <f>RANK(DM164,DM$13:DM$224)</f>
        <v>113</v>
      </c>
      <c r="DP164" s="67">
        <v>962</v>
      </c>
      <c r="DQ164" s="66">
        <f>(IF(DP164=-1,0,(IF(DP164&gt;DP$4,0,IF(DP164&lt;DP$3,1,((DP$4-DP164)/DP$5))))))*100</f>
        <v>30.983606557377048</v>
      </c>
      <c r="DR164" s="67">
        <v>31</v>
      </c>
      <c r="DS164" s="66">
        <f>(IF(DR164=-1,0,(IF(DR164&gt;DR$4,0,IF(DR164&lt;DR$3,1,((DR$4-DR164)/DR$5))))))*100</f>
        <v>65.241844769403826</v>
      </c>
      <c r="DT164" s="67">
        <v>7.5</v>
      </c>
      <c r="DU164" s="66">
        <f>DT164/18*100</f>
        <v>41.666666666666671</v>
      </c>
      <c r="DV164" s="78">
        <f>AVERAGE(DU164,DQ164,DS164)</f>
        <v>45.964039331149174</v>
      </c>
      <c r="DW164" s="78">
        <f>+DV164</f>
        <v>45.964039331149174</v>
      </c>
      <c r="DX164" s="115">
        <f>ROUND(DV164,1)</f>
        <v>46</v>
      </c>
      <c r="DY164" s="69">
        <f>RANK(DW164,DW$13:DW$224)</f>
        <v>152</v>
      </c>
      <c r="DZ164" s="67">
        <v>21.053979298320801</v>
      </c>
      <c r="EA164" s="68">
        <f>(IF(DZ164=-1,0,(IF(DZ164&lt;DZ$4,0,IF(DZ164&gt;DZ$3,1,((-DZ$4+DZ164)/DZ$5))))))*100</f>
        <v>22.663056295286115</v>
      </c>
      <c r="EB164" s="67">
        <v>14</v>
      </c>
      <c r="EC164" s="66">
        <f>(IF(EB164=-1,0,(IF(EB164&lt;EB$4,0,IF(EB164&gt;EB$3,1,((-EB$4+EB164)/EB$5))))))*100</f>
        <v>87.5</v>
      </c>
      <c r="ED164" s="68">
        <f>AVERAGE(EA164,EC164)</f>
        <v>55.081528147643056</v>
      </c>
      <c r="EE164" s="78">
        <f>+ED164</f>
        <v>55.081528147643056</v>
      </c>
      <c r="EF164" s="115">
        <f>ROUND(ED164,1)</f>
        <v>55.1</v>
      </c>
      <c r="EG164" s="69">
        <f>RANK(EE164,EE$13:EE$224)</f>
        <v>65</v>
      </c>
      <c r="EH164" s="81"/>
      <c r="EI164" s="81"/>
      <c r="EJ164" s="81"/>
      <c r="EK164" s="83">
        <f>RANK(EN164,EN$13:EN$224)</f>
        <v>95</v>
      </c>
      <c r="EL164" s="134">
        <f>ROUND(EM164,1)</f>
        <v>62.8</v>
      </c>
      <c r="EM164" s="158">
        <f>AVERAGE(Q164,AC164,BA164,BH164,BY164,CR164,DL164,DV164,ED164,AO164)</f>
        <v>62.829429564752616</v>
      </c>
      <c r="EN164" s="139">
        <f>AVERAGE(Q164,AC164,BA164,BH164,BY164,CR164,DL164,DV164,ED164,AO164)</f>
        <v>62.829429564752616</v>
      </c>
      <c r="EO164" s="84"/>
      <c r="EP164" s="85"/>
      <c r="EQ164" s="46"/>
    </row>
    <row r="165" spans="1:149" ht="14.45" customHeight="1" x14ac:dyDescent="0.25">
      <c r="A165" s="64" t="s">
        <v>155</v>
      </c>
      <c r="B165" s="156" t="str">
        <f>INDEX('Economy Names'!$A$2:$H$213,'Economy Names'!L154,'Economy Names'!$K$1)</f>
        <v>Poland</v>
      </c>
      <c r="C165" s="65">
        <v>5</v>
      </c>
      <c r="D165" s="66">
        <f>(IF(C165=-1,0,(IF(C165&gt;C$4,0,IF(C165&lt;C$3,1,((C$4-C165)/C$5))))))*100</f>
        <v>76.470588235294116</v>
      </c>
      <c r="E165" s="65">
        <v>37</v>
      </c>
      <c r="F165" s="66">
        <f>(IF(E165=-1,0,(IF(E165&gt;E$4,0,IF(E165&lt;E$3,1,((E$4-E165)/E$5))))))*100</f>
        <v>63.316582914572862</v>
      </c>
      <c r="G165" s="67">
        <v>11.6372267282013</v>
      </c>
      <c r="H165" s="66">
        <f>(IF(G165=-1,0,(IF(G165&gt;G$4,0,IF(G165&lt;G$3,1,((G$4-G165)/G$5))))))*100</f>
        <v>94.181386635899344</v>
      </c>
      <c r="I165" s="65">
        <v>5</v>
      </c>
      <c r="J165" s="66">
        <f>(IF(I165=-1,0,(IF(I165&gt;I$4,0,IF(I165&lt;I$3,1,((I$4-I165)/I$5))))))*100</f>
        <v>76.470588235294116</v>
      </c>
      <c r="K165" s="65">
        <v>37</v>
      </c>
      <c r="L165" s="66">
        <f>(IF(K165=-1,0,(IF(K165&gt;K$4,0,IF(K165&lt;K$3,1,((K$4-K165)/K$5))))))*100</f>
        <v>63.316582914572862</v>
      </c>
      <c r="M165" s="67">
        <v>11.6372267282013</v>
      </c>
      <c r="N165" s="68">
        <f>(IF(M165=-1,0,(IF(M165&gt;M$4,0,IF(M165&lt;M$3,1,((M$4-M165)/M$5))))))*100</f>
        <v>94.181386635899344</v>
      </c>
      <c r="O165" s="67">
        <v>9.3368692426749291</v>
      </c>
      <c r="P165" s="66">
        <f>(IF(O165=-1,0,(IF(O165&gt;O$4,0,IF(O165&lt;O$3,1,((O$4-O165)/O$5))))))*100</f>
        <v>97.665782689331266</v>
      </c>
      <c r="Q165" s="68">
        <f>25%*P165+12.5%*D165+12.5%*F165+12.5%*H165+12.5%*J165+12.5%*L165+12.5%*N165</f>
        <v>82.908585118774397</v>
      </c>
      <c r="R165" s="78">
        <f>+Q165</f>
        <v>82.908585118774397</v>
      </c>
      <c r="S165" s="115">
        <f>+ROUND(Q165,1)</f>
        <v>82.9</v>
      </c>
      <c r="T165" s="69">
        <f>RANK(R165,R$13:R$224)</f>
        <v>128</v>
      </c>
      <c r="U165" s="70">
        <v>12</v>
      </c>
      <c r="V165" s="66">
        <f>(IF(U165=-1,0,(IF(U165&gt;U$4,0,IF(U165&lt;U$3,1,((U$4-U165)/U$5))))))*100</f>
        <v>72</v>
      </c>
      <c r="W165" s="70">
        <v>137</v>
      </c>
      <c r="X165" s="66">
        <f>(IF(W165=-1,0,(IF(W165&gt;W$4,0,IF(W165&lt;W$3,1,((W$4-W165)/W$5))))))*100</f>
        <v>68.011527377521617</v>
      </c>
      <c r="Y165" s="71">
        <v>0.25295446152255002</v>
      </c>
      <c r="Z165" s="68">
        <f>(IF(Y165=-1,0,(IF(Y165&gt;Y$4,0,IF(Y165&lt;Y$3,1,((Y$4-Y165)/Y$5))))))*100</f>
        <v>98.735227692387255</v>
      </c>
      <c r="AA165" s="70">
        <v>10</v>
      </c>
      <c r="AB165" s="66">
        <f>IF(AA165="No Practice", 0, AA165/15*100)</f>
        <v>66.666666666666657</v>
      </c>
      <c r="AC165" s="68">
        <f>AVERAGE(V165,X165,Z165,AB165)</f>
        <v>76.353355434143879</v>
      </c>
      <c r="AD165" s="68">
        <f>+AC165</f>
        <v>76.353355434143879</v>
      </c>
      <c r="AE165" s="115">
        <f>+ROUND(AC165,1)</f>
        <v>76.400000000000006</v>
      </c>
      <c r="AF165" s="72">
        <f>RANK(AD165,AD$13:AD$224)</f>
        <v>39</v>
      </c>
      <c r="AG165" s="70">
        <v>4</v>
      </c>
      <c r="AH165" s="66">
        <f>(IF(AG165=-1,0,(IF(AG165&gt;AG$4,0,IF(AG165&lt;AG$3,1,((AG$4-AG165)/AG$5))))))*100</f>
        <v>83.333333333333343</v>
      </c>
      <c r="AI165" s="70">
        <v>113</v>
      </c>
      <c r="AJ165" s="66">
        <f>(IF(AI165=-1,0,(IF(AI165&gt;AI$4,0,IF(AI165&lt;AI$3,1,((AI$4-AI165)/AI$5))))))*100</f>
        <v>58.695652173913047</v>
      </c>
      <c r="AK165" s="71">
        <v>16.268934443206501</v>
      </c>
      <c r="AL165" s="66">
        <f>(IF(AK165=-1,0,(IF(AK165&gt;AK$4,0,IF(AK165&lt;AK$3,1,((AK$4-AK165)/AK$5))))))*100</f>
        <v>99.799148957491283</v>
      </c>
      <c r="AM165" s="70">
        <v>7</v>
      </c>
      <c r="AN165" s="66">
        <f>+IF(AM165="No Practice",0,AM165/8)*100</f>
        <v>87.5</v>
      </c>
      <c r="AO165" s="74">
        <f>AVERAGE(AH165,AJ165,AL165,AN165)</f>
        <v>82.332033616184418</v>
      </c>
      <c r="AP165" s="68">
        <f>+AO165</f>
        <v>82.332033616184418</v>
      </c>
      <c r="AQ165" s="115">
        <f>+ROUND(AO165,1)</f>
        <v>82.3</v>
      </c>
      <c r="AR165" s="69">
        <f>RANK(AP165,AP$13:AP$224)</f>
        <v>60</v>
      </c>
      <c r="AS165" s="75">
        <v>6</v>
      </c>
      <c r="AT165" s="66">
        <f>(IF(AS165=-1,0,(IF(AS165&gt;AS$4,0,IF(AS165&lt;AS$3,1,((AS$4-AS165)/AS$5))))))*100</f>
        <v>58.333333333333336</v>
      </c>
      <c r="AU165" s="75">
        <v>135</v>
      </c>
      <c r="AV165" s="66">
        <f>(IF(AU165=-1,0,(IF(AU165&gt;AU$4,0,IF(AU165&lt;AU$3,1,((AU$4-AU165)/AU$5))))))*100</f>
        <v>35.885167464114829</v>
      </c>
      <c r="AW165" s="75">
        <v>0.29633368101404001</v>
      </c>
      <c r="AX165" s="68">
        <f>(IF(AW165=-1,0,(IF(AW165&gt;AW$4,0,IF(AW165&lt;AW$3,1,((AW$4-AW165)/AW$5))))))*100</f>
        <v>98.024442126573064</v>
      </c>
      <c r="AY165" s="75">
        <v>19</v>
      </c>
      <c r="AZ165" s="66">
        <f>+IF(AY165="No Practice",0,AY165/30)*100</f>
        <v>63.333333333333329</v>
      </c>
      <c r="BA165" s="76">
        <f>AVERAGE(AT165,AV165,AX165,AZ165)</f>
        <v>63.894069064338638</v>
      </c>
      <c r="BB165" s="68">
        <f>+BA165</f>
        <v>63.894069064338638</v>
      </c>
      <c r="BC165" s="115">
        <f>+ROUND(BA165,1)</f>
        <v>63.9</v>
      </c>
      <c r="BD165" s="69">
        <f>RANK(BB165,BB$13:BB$224)</f>
        <v>92</v>
      </c>
      <c r="BE165" s="73">
        <v>8</v>
      </c>
      <c r="BF165" s="73">
        <v>7</v>
      </c>
      <c r="BG165" s="77">
        <f>+SUM(BE165,BF165)</f>
        <v>15</v>
      </c>
      <c r="BH165" s="76">
        <f>(IF(BG165=-1,0,(IF(BG165&lt;BG$4,0,IF(BG165&gt;BG$3,1,((-BG$4+BG165)/BG$5))))))*100</f>
        <v>75</v>
      </c>
      <c r="BI165" s="119">
        <f>+BH165</f>
        <v>75</v>
      </c>
      <c r="BJ165" s="115">
        <f>ROUND(BH165,1)</f>
        <v>75</v>
      </c>
      <c r="BK165" s="69">
        <f>RANK(BI165,BI$13:BI$224)</f>
        <v>37</v>
      </c>
      <c r="BL165" s="73">
        <v>7</v>
      </c>
      <c r="BM165" s="68">
        <f>(IF(BL165=-1,0,(IF(BL165&lt;BL$4,0,IF(BL165&gt;BL$3,1,((-BL$4+BL165)/BL$5))))))*100</f>
        <v>70</v>
      </c>
      <c r="BN165" s="73">
        <v>2</v>
      </c>
      <c r="BO165" s="68">
        <f>(IF(BN165=-1,0,(IF(BN165&lt;BN$4,0,IF(BN165&gt;BN$3,1,((-BN$4+BN165)/BN$5))))))*100</f>
        <v>20</v>
      </c>
      <c r="BP165" s="73">
        <v>9</v>
      </c>
      <c r="BQ165" s="68">
        <f>(IF(BP165=-1,0,(IF(BP165&lt;BP$4,0,IF(BP165&gt;BP$3,1,((-BP$4+BP165)/BP$5))))))*100</f>
        <v>90</v>
      </c>
      <c r="BR165" s="73">
        <v>5</v>
      </c>
      <c r="BS165" s="78">
        <f>(IF(BR165=-1,0,(IF(BR165&lt;BR$4,0,IF(BR165&gt;BR$3,1,((-BR$4+BR165)/BR$5))))))*100</f>
        <v>83.333333333333343</v>
      </c>
      <c r="BT165" s="73">
        <v>4</v>
      </c>
      <c r="BU165" s="68">
        <f>(IF(BT165=-1,0,(IF(BT165&lt;BT$4,0,IF(BT165&gt;BT$3,1,((-BT$4+BT165)/BT$5))))))*100</f>
        <v>57.142857142857139</v>
      </c>
      <c r="BV165" s="73">
        <v>6</v>
      </c>
      <c r="BW165" s="66">
        <f>(IF(BV165=-1,0,(IF(BV165&lt;BV$4,0,IF(BV165&gt;BV$3,1,((-BV$4+BV165)/BV$5))))))*100</f>
        <v>85.714285714285708</v>
      </c>
      <c r="BX165" s="77">
        <f>+SUM(BN165,BL165,BP165,BR165,BT165,BV165)</f>
        <v>33</v>
      </c>
      <c r="BY165" s="80">
        <f>(IF(BX165=-1,0,(IF(BX165&lt;BX$4,0,IF(BX165&gt;BX$3,1,((-BX$4+BX165)/BX$5))))))*100</f>
        <v>66</v>
      </c>
      <c r="BZ165" s="78">
        <f>+BY165</f>
        <v>66</v>
      </c>
      <c r="CA165" s="115">
        <f>+ROUND(BY165,1)</f>
        <v>66</v>
      </c>
      <c r="CB165" s="72">
        <f>RANK(BZ165,BZ$13:BZ$224)</f>
        <v>51</v>
      </c>
      <c r="CC165" s="73">
        <v>7</v>
      </c>
      <c r="CD165" s="68">
        <f>(IF(CC165=-1,0,(IF(CC165&gt;CC$4,0,IF(CC165&lt;CC$3,1,((CC$4-CC165)/CC$5))))))*100</f>
        <v>93.333333333333329</v>
      </c>
      <c r="CE165" s="73">
        <v>334</v>
      </c>
      <c r="CF165" s="66">
        <f>(IF(CE165=-1,0,(IF(CE165&gt;CE$4,0,IF(CE165&lt;CE$3,1,((CE$4-CE165)/CE$5))))))*100</f>
        <v>55.950540958268938</v>
      </c>
      <c r="CG165" s="73">
        <v>40.821729545574698</v>
      </c>
      <c r="CH165" s="66">
        <f>(IF(CG165=-1,0,(IF(CG165&gt;CG$4,0,IF(CG165&lt;CG$3,1,((CG$4-CG165)/CG$5)^$CH$3)))))*100</f>
        <v>79.080488399066297</v>
      </c>
      <c r="CI165" s="73">
        <v>8</v>
      </c>
      <c r="CJ165" s="78">
        <f>IF(CI165="NO VAT","No VAT",(IF(CI165="NO REFUND",0,(IF(CI165&gt;CI$5,0,IF(CI165&lt;CI$3,1,((CI$5-CI165)/CI$5))))))*100)</f>
        <v>84</v>
      </c>
      <c r="CK165" s="73">
        <v>8.1666666666666696</v>
      </c>
      <c r="CL165" s="68">
        <f>IF(CK165="NO VAT","No VAT",(IF(CK165="NO REFUND",0,(IF(CK165&gt;CK$4,0,IF(CK165&lt;CK$3,1,((CK$4-CK165)/CK$5))))))*100)</f>
        <v>90.411840411840402</v>
      </c>
      <c r="CM165" s="73">
        <v>6</v>
      </c>
      <c r="CN165" s="68">
        <f>IF(CM165="NO CIT","No CIT",IF(CM165&gt;CM$4,0,IF(CM165&lt;CM$3,1,((CM$4-CM165)/CM$5)))*100)</f>
        <v>91.743119266055047</v>
      </c>
      <c r="CO165" s="73">
        <v>18.1428571428571</v>
      </c>
      <c r="CP165" s="66">
        <f>IF(CO165="NO CIT","No CIT",IF(CO165&gt;CO$4,0,IF(CO165&lt;CO$3,1,((CO$5-CO165)/CO$5)))*100)</f>
        <v>43.303571428571566</v>
      </c>
      <c r="CQ165" s="157">
        <f>IF(OR(ISNUMBER(CJ165),ISNUMBER(CL165),ISNUMBER(CN165),ISNUMBER(CP165)),AVERAGE(CJ165,CL165,CN165,CP165),"")</f>
        <v>77.364632776616745</v>
      </c>
      <c r="CR165" s="128">
        <f>AVERAGE(CD165,CF165,CH165,CQ165)</f>
        <v>76.432248866821325</v>
      </c>
      <c r="CS165" s="78">
        <f>+CR165</f>
        <v>76.432248866821325</v>
      </c>
      <c r="CT165" s="115">
        <f>ROUND(CR165,1)</f>
        <v>76.400000000000006</v>
      </c>
      <c r="CU165" s="69">
        <f>RANK(CS165,CS$13:CS$224)</f>
        <v>77</v>
      </c>
      <c r="CV165" s="73">
        <v>0</v>
      </c>
      <c r="CW165" s="68">
        <f>(IF(CV165=-1,0,(IF(CV165&gt;CV$4,0,IF(CV165&lt;CV$3,1,((CV$4-CV165)/CV$5))))))*100</f>
        <v>100</v>
      </c>
      <c r="CX165" s="73">
        <v>0.5</v>
      </c>
      <c r="CY165" s="68">
        <f>(IF(CX165=-1,0,(IF(CX165&gt;CX$4,0,IF(CX165&lt;CX$3,1,((CX$4-CX165)/CX$5))))))*100</f>
        <v>100</v>
      </c>
      <c r="CZ165" s="73">
        <v>0</v>
      </c>
      <c r="DA165" s="68">
        <f>(IF(CZ165=-1,0,(IF(CZ165&gt;CZ$4,0,IF(CZ165&lt;CZ$3,1,((CZ$4-CZ165)/CZ$5))))))*100</f>
        <v>100</v>
      </c>
      <c r="DB165" s="73">
        <v>0</v>
      </c>
      <c r="DC165" s="68">
        <f>(IF(DB165=-1,0,(IF(DB165&gt;DB$4,0,IF(DB165&lt;DB$3,1,((DB$4-DB165)/DB$5))))))*100</f>
        <v>100</v>
      </c>
      <c r="DD165" s="73">
        <v>0</v>
      </c>
      <c r="DE165" s="68">
        <f>(IF(DD165=-1,0,(IF(DD165&gt;DD$4,0,IF(DD165&lt;DD$3,1,((DD$4-DD165)/DD$5))))))*100</f>
        <v>100</v>
      </c>
      <c r="DF165" s="73">
        <v>0.5</v>
      </c>
      <c r="DG165" s="68">
        <f>(IF(DF165=-1,0,(IF(DF165&gt;DF$4,0,IF(DF165&lt;DF$3,1,((DF$4-DF165)/DF$5))))))*100</f>
        <v>100</v>
      </c>
      <c r="DH165" s="73">
        <v>0</v>
      </c>
      <c r="DI165" s="68">
        <f>(IF(DH165=-1,0,(IF(DH165&gt;DH$4,0,IF(DH165&lt;DH$3,1,((DH$4-DH165)/DH$5))))))*100</f>
        <v>100</v>
      </c>
      <c r="DJ165" s="73">
        <v>0</v>
      </c>
      <c r="DK165" s="66">
        <f>(IF(DJ165=-1,0,(IF(DJ165&gt;DJ$4,0,IF(DJ165&lt;DJ$3,1,((DJ$4-DJ165)/DJ$5))))))*100</f>
        <v>100</v>
      </c>
      <c r="DL165" s="78">
        <f>AVERAGE(CW165,CY165,DA165,DC165,DE165,DG165,DI165,DK165)</f>
        <v>100</v>
      </c>
      <c r="DM165" s="78">
        <f>+DL165</f>
        <v>100</v>
      </c>
      <c r="DN165" s="115">
        <f>ROUND(DL165,1)</f>
        <v>100</v>
      </c>
      <c r="DO165" s="69">
        <f>RANK(DM165,DM$13:DM$224)</f>
        <v>1</v>
      </c>
      <c r="DP165" s="67">
        <v>685</v>
      </c>
      <c r="DQ165" s="66">
        <f>(IF(DP165=-1,0,(IF(DP165&gt;DP$4,0,IF(DP165&lt;DP$3,1,((DP$4-DP165)/DP$5))))))*100</f>
        <v>53.688524590163937</v>
      </c>
      <c r="DR165" s="67">
        <v>19.399999999999999</v>
      </c>
      <c r="DS165" s="66">
        <f>(IF(DR165=-1,0,(IF(DR165&gt;DR$4,0,IF(DR165&lt;DR$3,1,((DR$4-DR165)/DR$5))))))*100</f>
        <v>78.29021372328458</v>
      </c>
      <c r="DT165" s="67">
        <v>11</v>
      </c>
      <c r="DU165" s="66">
        <f>DT165/18*100</f>
        <v>61.111111111111114</v>
      </c>
      <c r="DV165" s="78">
        <f>AVERAGE(DU165,DQ165,DS165)</f>
        <v>64.363283141519886</v>
      </c>
      <c r="DW165" s="78">
        <f>+DV165</f>
        <v>64.363283141519886</v>
      </c>
      <c r="DX165" s="115">
        <f>ROUND(DV165,1)</f>
        <v>64.400000000000006</v>
      </c>
      <c r="DY165" s="69">
        <f>RANK(DW165,DW$13:DW$224)</f>
        <v>55</v>
      </c>
      <c r="DZ165" s="67">
        <v>60.902615643633403</v>
      </c>
      <c r="EA165" s="68">
        <f>(IF(DZ165=-1,0,(IF(DZ165&lt;DZ$4,0,IF(DZ165&gt;DZ$3,1,((-DZ$4+DZ165)/DZ$5))))))*100</f>
        <v>65.557175073878796</v>
      </c>
      <c r="EB165" s="67">
        <v>14</v>
      </c>
      <c r="EC165" s="66">
        <f>(IF(EB165=-1,0,(IF(EB165&lt;EB$4,0,IF(EB165&gt;EB$3,1,((-EB$4+EB165)/EB$5))))))*100</f>
        <v>87.5</v>
      </c>
      <c r="ED165" s="68">
        <f>AVERAGE(EA165,EC165)</f>
        <v>76.528587536939398</v>
      </c>
      <c r="EE165" s="78">
        <f>+ED165</f>
        <v>76.528587536939398</v>
      </c>
      <c r="EF165" s="115">
        <f>ROUND(ED165,1)</f>
        <v>76.5</v>
      </c>
      <c r="EG165" s="69">
        <f>RANK(EE165,EE$13:EE$224)</f>
        <v>25</v>
      </c>
      <c r="EH165" s="81"/>
      <c r="EI165" s="81"/>
      <c r="EJ165" s="81"/>
      <c r="EK165" s="83">
        <f>RANK(EN165,EN$13:EN$224)</f>
        <v>40</v>
      </c>
      <c r="EL165" s="134">
        <f>ROUND(EM165,1)</f>
        <v>76.400000000000006</v>
      </c>
      <c r="EM165" s="158">
        <f>AVERAGE(Q165,AC165,BA165,BH165,BY165,CR165,DL165,DV165,ED165,AO165)</f>
        <v>76.381216277872198</v>
      </c>
      <c r="EN165" s="139">
        <f>AVERAGE(Q165,AC165,BA165,BH165,BY165,CR165,DL165,DV165,ED165,AO165)</f>
        <v>76.381216277872198</v>
      </c>
      <c r="EO165" s="84"/>
      <c r="EP165" s="85"/>
      <c r="EQ165" s="46"/>
    </row>
    <row r="166" spans="1:149" ht="14.45" customHeight="1" x14ac:dyDescent="0.25">
      <c r="A166" s="64" t="s">
        <v>156</v>
      </c>
      <c r="B166" s="156" t="str">
        <f>INDEX('Economy Names'!$A$2:$H$213,'Economy Names'!L155,'Economy Names'!$K$1)</f>
        <v>Portugal</v>
      </c>
      <c r="C166" s="65">
        <v>6</v>
      </c>
      <c r="D166" s="66">
        <f>(IF(C166=-1,0,(IF(C166&gt;C$4,0,IF(C166&lt;C$3,1,((C$4-C166)/C$5))))))*100</f>
        <v>70.588235294117652</v>
      </c>
      <c r="E166" s="65">
        <v>6.5</v>
      </c>
      <c r="F166" s="66">
        <f>(IF(E166=-1,0,(IF(E166&gt;E$4,0,IF(E166&lt;E$3,1,((E$4-E166)/E$5))))))*100</f>
        <v>93.969849246231149</v>
      </c>
      <c r="G166" s="67">
        <v>1.8843425305036099</v>
      </c>
      <c r="H166" s="66">
        <f>(IF(G166=-1,0,(IF(G166&gt;G$4,0,IF(G166&lt;G$3,1,((G$4-G166)/G$5))))))*100</f>
        <v>99.057828734748199</v>
      </c>
      <c r="I166" s="65">
        <v>6</v>
      </c>
      <c r="J166" s="66">
        <f>(IF(I166=-1,0,(IF(I166&gt;I$4,0,IF(I166&lt;I$3,1,((I$4-I166)/I$5))))))*100</f>
        <v>70.588235294117652</v>
      </c>
      <c r="K166" s="65">
        <v>6.5</v>
      </c>
      <c r="L166" s="66">
        <f>(IF(K166=-1,0,(IF(K166&gt;K$4,0,IF(K166&lt;K$3,1,((K$4-K166)/K$5))))))*100</f>
        <v>93.969849246231149</v>
      </c>
      <c r="M166" s="67">
        <v>1.8843425305036099</v>
      </c>
      <c r="N166" s="68">
        <f>(IF(M166=-1,0,(IF(M166&gt;M$4,0,IF(M166&lt;M$3,1,((M$4-M166)/M$5))))))*100</f>
        <v>99.057828734748199</v>
      </c>
      <c r="O166" s="67">
        <v>0</v>
      </c>
      <c r="P166" s="66">
        <f>(IF(O166=-1,0,(IF(O166&gt;O$4,0,IF(O166&lt;O$3,1,((O$4-O166)/O$5))))))*100</f>
        <v>100</v>
      </c>
      <c r="Q166" s="68">
        <f>25%*P166+12.5%*D166+12.5%*F166+12.5%*H166+12.5%*J166+12.5%*L166+12.5%*N166</f>
        <v>90.90397831877425</v>
      </c>
      <c r="R166" s="78">
        <f>+Q166</f>
        <v>90.90397831877425</v>
      </c>
      <c r="S166" s="115">
        <f>+ROUND(Q166,1)</f>
        <v>90.9</v>
      </c>
      <c r="T166" s="69">
        <f>RANK(R166,R$13:R$224)</f>
        <v>63</v>
      </c>
      <c r="U166" s="70">
        <v>14</v>
      </c>
      <c r="V166" s="66">
        <f>(IF(U166=-1,0,(IF(U166&gt;U$4,0,IF(U166&lt;U$3,1,((U$4-U166)/U$5))))))*100</f>
        <v>64</v>
      </c>
      <c r="W166" s="70">
        <v>160</v>
      </c>
      <c r="X166" s="66">
        <f>(IF(W166=-1,0,(IF(W166&gt;W$4,0,IF(W166&lt;W$3,1,((W$4-W166)/W$5))))))*100</f>
        <v>61.383285302593663</v>
      </c>
      <c r="Y166" s="71">
        <v>1.1602839005950001</v>
      </c>
      <c r="Z166" s="68">
        <f>(IF(Y166=-1,0,(IF(Y166&gt;Y$4,0,IF(Y166&lt;Y$3,1,((Y$4-Y166)/Y$5))))))*100</f>
        <v>94.198580497024992</v>
      </c>
      <c r="AA166" s="70">
        <v>11</v>
      </c>
      <c r="AB166" s="66">
        <f>IF(AA166="No Practice", 0, AA166/15*100)</f>
        <v>73.333333333333329</v>
      </c>
      <c r="AC166" s="68">
        <f>AVERAGE(V166,X166,Z166,AB166)</f>
        <v>73.228799783237989</v>
      </c>
      <c r="AD166" s="68">
        <f>+AC166</f>
        <v>73.228799783237989</v>
      </c>
      <c r="AE166" s="115">
        <f>+ROUND(AC166,1)</f>
        <v>73.2</v>
      </c>
      <c r="AF166" s="72">
        <f>RANK(AD166,AD$13:AD$224)</f>
        <v>60</v>
      </c>
      <c r="AG166" s="70">
        <v>5</v>
      </c>
      <c r="AH166" s="66">
        <f>(IF(AG166=-1,0,(IF(AG166&gt;AG$4,0,IF(AG166&lt;AG$3,1,((AG$4-AG166)/AG$5))))))*100</f>
        <v>66.666666666666657</v>
      </c>
      <c r="AI166" s="70">
        <v>65</v>
      </c>
      <c r="AJ166" s="66">
        <f>(IF(AI166=-1,0,(IF(AI166&gt;AI$4,0,IF(AI166&lt;AI$3,1,((AI$4-AI166)/AI$5))))))*100</f>
        <v>79.565217391304344</v>
      </c>
      <c r="AK166" s="71">
        <v>33.649280338531803</v>
      </c>
      <c r="AL166" s="66">
        <f>(IF(AK166=-1,0,(IF(AK166&gt;AK$4,0,IF(AK166&lt;AK$3,1,((AK$4-AK166)/AK$5))))))*100</f>
        <v>99.584576785944051</v>
      </c>
      <c r="AM166" s="70">
        <v>7</v>
      </c>
      <c r="AN166" s="66">
        <f>+IF(AM166="No Practice",0,AM166/8)*100</f>
        <v>87.5</v>
      </c>
      <c r="AO166" s="74">
        <f>AVERAGE(AH166,AJ166,AL166,AN166)</f>
        <v>83.329115210978756</v>
      </c>
      <c r="AP166" s="68">
        <f>+AO166</f>
        <v>83.329115210978756</v>
      </c>
      <c r="AQ166" s="115">
        <f>+ROUND(AO166,1)</f>
        <v>83.3</v>
      </c>
      <c r="AR166" s="69">
        <f>RANK(AP166,AP$13:AP$224)</f>
        <v>52</v>
      </c>
      <c r="AS166" s="75">
        <v>1</v>
      </c>
      <c r="AT166" s="66">
        <f>(IF(AS166=-1,0,(IF(AS166&gt;AS$4,0,IF(AS166&lt;AS$3,1,((AS$4-AS166)/AS$5))))))*100</f>
        <v>100</v>
      </c>
      <c r="AU166" s="75">
        <v>10</v>
      </c>
      <c r="AV166" s="66">
        <f>(IF(AU166=-1,0,(IF(AU166&gt;AU$4,0,IF(AU166&lt;AU$3,1,((AU$4-AU166)/AU$5))))))*100</f>
        <v>95.693779904306226</v>
      </c>
      <c r="AW166" s="75">
        <v>7.3261714240347704</v>
      </c>
      <c r="AX166" s="68">
        <f>(IF(AW166=-1,0,(IF(AW166&gt;AW$4,0,IF(AW166&lt;AW$3,1,((AW$4-AW166)/AW$5))))))*100</f>
        <v>51.158857173101538</v>
      </c>
      <c r="AY166" s="75">
        <v>20</v>
      </c>
      <c r="AZ166" s="66">
        <f>+IF(AY166="No Practice",0,AY166/30)*100</f>
        <v>66.666666666666657</v>
      </c>
      <c r="BA166" s="76">
        <f>AVERAGE(AT166,AV166,AX166,AZ166)</f>
        <v>78.379825936018591</v>
      </c>
      <c r="BB166" s="68">
        <f>+BA166</f>
        <v>78.379825936018591</v>
      </c>
      <c r="BC166" s="115">
        <f>+ROUND(BA166,1)</f>
        <v>78.400000000000006</v>
      </c>
      <c r="BD166" s="69">
        <f>RANK(BB166,BB$13:BB$224)</f>
        <v>35</v>
      </c>
      <c r="BE166" s="73">
        <v>7</v>
      </c>
      <c r="BF166" s="73">
        <v>2</v>
      </c>
      <c r="BG166" s="77">
        <f>+SUM(BE166,BF166)</f>
        <v>9</v>
      </c>
      <c r="BH166" s="76">
        <f>(IF(BG166=-1,0,(IF(BG166&lt;BG$4,0,IF(BG166&gt;BG$3,1,((-BG$4+BG166)/BG$5))))))*100</f>
        <v>45</v>
      </c>
      <c r="BI166" s="119">
        <f>+BH166</f>
        <v>45</v>
      </c>
      <c r="BJ166" s="115">
        <f>ROUND(BH166,1)</f>
        <v>45</v>
      </c>
      <c r="BK166" s="69">
        <f>RANK(BI166,BI$13:BI$224)</f>
        <v>119</v>
      </c>
      <c r="BL166" s="73">
        <v>6</v>
      </c>
      <c r="BM166" s="68">
        <f>(IF(BL166=-1,0,(IF(BL166&lt;BL$4,0,IF(BL166&gt;BL$3,1,((-BL$4+BL166)/BL$5))))))*100</f>
        <v>60</v>
      </c>
      <c r="BN166" s="73">
        <v>5</v>
      </c>
      <c r="BO166" s="68">
        <f>(IF(BN166=-1,0,(IF(BN166&lt;BN$4,0,IF(BN166&gt;BN$3,1,((-BN$4+BN166)/BN$5))))))*100</f>
        <v>50</v>
      </c>
      <c r="BP166" s="73">
        <v>7</v>
      </c>
      <c r="BQ166" s="68">
        <f>(IF(BP166=-1,0,(IF(BP166&lt;BP$4,0,IF(BP166&gt;BP$3,1,((-BP$4+BP166)/BP$5))))))*100</f>
        <v>70</v>
      </c>
      <c r="BR166" s="73">
        <v>3</v>
      </c>
      <c r="BS166" s="78">
        <f>(IF(BR166=-1,0,(IF(BR166&lt;BR$4,0,IF(BR166&gt;BR$3,1,((-BR$4+BR166)/BR$5))))))*100</f>
        <v>50</v>
      </c>
      <c r="BT166" s="73">
        <v>4</v>
      </c>
      <c r="BU166" s="68">
        <f>(IF(BT166=-1,0,(IF(BT166&lt;BT$4,0,IF(BT166&gt;BT$3,1,((-BT$4+BT166)/BT$5))))))*100</f>
        <v>57.142857142857139</v>
      </c>
      <c r="BV166" s="73">
        <v>6</v>
      </c>
      <c r="BW166" s="66">
        <f>(IF(BV166=-1,0,(IF(BV166&lt;BV$4,0,IF(BV166&gt;BV$3,1,((-BV$4+BV166)/BV$5))))))*100</f>
        <v>85.714285714285708</v>
      </c>
      <c r="BX166" s="77">
        <f>+SUM(BN166,BL166,BP166,BR166,BT166,BV166)</f>
        <v>31</v>
      </c>
      <c r="BY166" s="80">
        <f>(IF(BX166=-1,0,(IF(BX166&lt;BX$4,0,IF(BX166&gt;BX$3,1,((-BX$4+BX166)/BX$5))))))*100</f>
        <v>62</v>
      </c>
      <c r="BZ166" s="78">
        <f>+BY166</f>
        <v>62</v>
      </c>
      <c r="CA166" s="115">
        <f>+ROUND(BY166,1)</f>
        <v>62</v>
      </c>
      <c r="CB166" s="72">
        <f>RANK(BZ166,BZ$13:BZ$224)</f>
        <v>61</v>
      </c>
      <c r="CC166" s="73">
        <v>8</v>
      </c>
      <c r="CD166" s="68">
        <f>(IF(CC166=-1,0,(IF(CC166&gt;CC$4,0,IF(CC166&lt;CC$3,1,((CC$4-CC166)/CC$5))))))*100</f>
        <v>91.666666666666657</v>
      </c>
      <c r="CE166" s="73">
        <v>243</v>
      </c>
      <c r="CF166" s="66">
        <f>(IF(CE166=-1,0,(IF(CE166&gt;CE$4,0,IF(CE166&lt;CE$3,1,((CE$4-CE166)/CE$5))))))*100</f>
        <v>70.015455950540968</v>
      </c>
      <c r="CG166" s="73">
        <v>39.776590853423798</v>
      </c>
      <c r="CH166" s="66">
        <f>(IF(CG166=-1,0,(IF(CG166&gt;CG$4,0,IF(CG166&lt;CG$3,1,((CG$4-CG166)/CG$5)^$CH$3)))))*100</f>
        <v>80.608144467683047</v>
      </c>
      <c r="CI166" s="73">
        <v>4</v>
      </c>
      <c r="CJ166" s="78">
        <f>IF(CI166="NO VAT","No VAT",(IF(CI166="NO REFUND",0,(IF(CI166&gt;CI$5,0,IF(CI166&lt;CI$3,1,((CI$5-CI166)/CI$5))))))*100)</f>
        <v>92</v>
      </c>
      <c r="CK166" s="73">
        <v>14.1666666666667</v>
      </c>
      <c r="CL166" s="68">
        <f>IF(CK166="NO VAT","No VAT",(IF(CK166="NO REFUND",0,(IF(CK166&gt;CK$4,0,IF(CK166&lt;CK$3,1,((CK$4-CK166)/CK$5))))))*100)</f>
        <v>78.828828828828762</v>
      </c>
      <c r="CM166" s="73">
        <v>1</v>
      </c>
      <c r="CN166" s="68">
        <f>IF(CM166="NO CIT","No CIT",IF(CM166&gt;CM$4,0,IF(CM166&lt;CM$3,1,((CM$4-CM166)/CM$5)))*100)</f>
        <v>100</v>
      </c>
      <c r="CO166" s="73">
        <v>0</v>
      </c>
      <c r="CP166" s="66">
        <f>IF(CO166="NO CIT","No CIT",IF(CO166&gt;CO$4,0,IF(CO166&lt;CO$3,1,((CO$5-CO166)/CO$5)))*100)</f>
        <v>100</v>
      </c>
      <c r="CQ166" s="157">
        <f>IF(OR(ISNUMBER(CJ166),ISNUMBER(CL166),ISNUMBER(CN166),ISNUMBER(CP166)),AVERAGE(CJ166,CL166,CN166,CP166),"")</f>
        <v>92.70720720720719</v>
      </c>
      <c r="CR166" s="128">
        <f>AVERAGE(CD166,CF166,CH166,CQ166)</f>
        <v>83.749368573024469</v>
      </c>
      <c r="CS166" s="78">
        <f>+CR166</f>
        <v>83.749368573024469</v>
      </c>
      <c r="CT166" s="115">
        <f>ROUND(CR166,1)</f>
        <v>83.7</v>
      </c>
      <c r="CU166" s="69">
        <f>RANK(CS166,CS$13:CS$224)</f>
        <v>43</v>
      </c>
      <c r="CV166" s="73">
        <v>0</v>
      </c>
      <c r="CW166" s="68">
        <f>(IF(CV166=-1,0,(IF(CV166&gt;CV$4,0,IF(CV166&lt;CV$3,1,((CV$4-CV166)/CV$5))))))*100</f>
        <v>100</v>
      </c>
      <c r="CX166" s="73">
        <v>0.5</v>
      </c>
      <c r="CY166" s="68">
        <f>(IF(CX166=-1,0,(IF(CX166&gt;CX$4,0,IF(CX166&lt;CX$3,1,((CX$4-CX166)/CX$5))))))*100</f>
        <v>100</v>
      </c>
      <c r="CZ166" s="73">
        <v>0</v>
      </c>
      <c r="DA166" s="68">
        <f>(IF(CZ166=-1,0,(IF(CZ166&gt;CZ$4,0,IF(CZ166&lt;CZ$3,1,((CZ$4-CZ166)/CZ$5))))))*100</f>
        <v>100</v>
      </c>
      <c r="DB166" s="73">
        <v>0</v>
      </c>
      <c r="DC166" s="68">
        <f>(IF(DB166=-1,0,(IF(DB166&gt;DB$4,0,IF(DB166&lt;DB$3,1,((DB$4-DB166)/DB$5))))))*100</f>
        <v>100</v>
      </c>
      <c r="DD166" s="73">
        <v>0</v>
      </c>
      <c r="DE166" s="68">
        <f>(IF(DD166=-1,0,(IF(DD166&gt;DD$4,0,IF(DD166&lt;DD$3,1,((DD$4-DD166)/DD$5))))))*100</f>
        <v>100</v>
      </c>
      <c r="DF166" s="73">
        <v>0.5</v>
      </c>
      <c r="DG166" s="68">
        <f>(IF(DF166=-1,0,(IF(DF166&gt;DF$4,0,IF(DF166&lt;DF$3,1,((DF$4-DF166)/DF$5))))))*100</f>
        <v>100</v>
      </c>
      <c r="DH166" s="73">
        <v>0</v>
      </c>
      <c r="DI166" s="68">
        <f>(IF(DH166=-1,0,(IF(DH166&gt;DH$4,0,IF(DH166&lt;DH$3,1,((DH$4-DH166)/DH$5))))))*100</f>
        <v>100</v>
      </c>
      <c r="DJ166" s="73">
        <v>0</v>
      </c>
      <c r="DK166" s="66">
        <f>(IF(DJ166=-1,0,(IF(DJ166&gt;DJ$4,0,IF(DJ166&lt;DJ$3,1,((DJ$4-DJ166)/DJ$5))))))*100</f>
        <v>100</v>
      </c>
      <c r="DL166" s="78">
        <f>AVERAGE(CW166,CY166,DA166,DC166,DE166,DG166,DI166,DK166)</f>
        <v>100</v>
      </c>
      <c r="DM166" s="78">
        <f>+DL166</f>
        <v>100</v>
      </c>
      <c r="DN166" s="115">
        <f>ROUND(DL166,1)</f>
        <v>100</v>
      </c>
      <c r="DO166" s="69">
        <f>RANK(DM166,DM$13:DM$224)</f>
        <v>1</v>
      </c>
      <c r="DP166" s="67">
        <v>755</v>
      </c>
      <c r="DQ166" s="66">
        <f>(IF(DP166=-1,0,(IF(DP166&gt;DP$4,0,IF(DP166&lt;DP$3,1,((DP$4-DP166)/DP$5))))))*100</f>
        <v>47.950819672131146</v>
      </c>
      <c r="DR166" s="67">
        <v>17.2</v>
      </c>
      <c r="DS166" s="66">
        <f>(IF(DR166=-1,0,(IF(DR166&gt;DR$4,0,IF(DR166&lt;DR$3,1,((DR$4-DR166)/DR$5))))))*100</f>
        <v>80.764904386951613</v>
      </c>
      <c r="DT166" s="67">
        <v>13.5</v>
      </c>
      <c r="DU166" s="66">
        <f>DT166/18*100</f>
        <v>75</v>
      </c>
      <c r="DV166" s="78">
        <f>AVERAGE(DU166,DQ166,DS166)</f>
        <v>67.905241353027591</v>
      </c>
      <c r="DW166" s="78">
        <f>+DV166</f>
        <v>67.905241353027591</v>
      </c>
      <c r="DX166" s="115">
        <f>ROUND(DV166,1)</f>
        <v>67.900000000000006</v>
      </c>
      <c r="DY166" s="69">
        <f>RANK(DW166,DW$13:DW$224)</f>
        <v>38</v>
      </c>
      <c r="DZ166" s="67">
        <v>64.756391868196999</v>
      </c>
      <c r="EA166" s="68">
        <f>(IF(DZ166=-1,0,(IF(DZ166&lt;DZ$4,0,IF(DZ166&gt;DZ$3,1,((-DZ$4+DZ166)/DZ$5))))))*100</f>
        <v>69.705481020664152</v>
      </c>
      <c r="EB166" s="67">
        <v>14.5</v>
      </c>
      <c r="EC166" s="66">
        <f>(IF(EB166=-1,0,(IF(EB166&lt;EB$4,0,IF(EB166&gt;EB$3,1,((-EB$4+EB166)/EB$5))))))*100</f>
        <v>90.625</v>
      </c>
      <c r="ED166" s="68">
        <f>AVERAGE(EA166,EC166)</f>
        <v>80.165240510332069</v>
      </c>
      <c r="EE166" s="78">
        <f>+ED166</f>
        <v>80.165240510332069</v>
      </c>
      <c r="EF166" s="115">
        <f>ROUND(ED166,1)</f>
        <v>80.2</v>
      </c>
      <c r="EG166" s="69">
        <f>RANK(EE166,EE$13:EE$224)</f>
        <v>15</v>
      </c>
      <c r="EH166" s="81"/>
      <c r="EI166" s="81"/>
      <c r="EJ166" s="81"/>
      <c r="EK166" s="83">
        <f>RANK(EN166,EN$13:EN$224)</f>
        <v>39</v>
      </c>
      <c r="EL166" s="134">
        <f>ROUND(EM166,1)</f>
        <v>76.5</v>
      </c>
      <c r="EM166" s="158">
        <f>AVERAGE(Q166,AC166,BA166,BH166,BY166,CR166,DL166,DV166,ED166,AO166)</f>
        <v>76.46615696853938</v>
      </c>
      <c r="EN166" s="139">
        <f>AVERAGE(Q166,AC166,BA166,BH166,BY166,CR166,DL166,DV166,ED166,AO166)</f>
        <v>76.46615696853938</v>
      </c>
      <c r="EO166" s="84"/>
      <c r="EP166" s="85"/>
      <c r="EQ166" s="46"/>
    </row>
    <row r="167" spans="1:149" ht="14.45" customHeight="1" x14ac:dyDescent="0.25">
      <c r="A167" s="64" t="s">
        <v>1877</v>
      </c>
      <c r="B167" s="156" t="str">
        <f>INDEX('Economy Names'!$A$2:$H$213,'Economy Names'!L156,'Economy Names'!$K$1)</f>
        <v>Puerto Rico (U.S.)</v>
      </c>
      <c r="C167" s="65">
        <v>6</v>
      </c>
      <c r="D167" s="66">
        <f>(IF(C167=-1,0,(IF(C167&gt;C$4,0,IF(C167&lt;C$3,1,((C$4-C167)/C$5))))))*100</f>
        <v>70.588235294117652</v>
      </c>
      <c r="E167" s="65">
        <v>5.5</v>
      </c>
      <c r="F167" s="66">
        <f>(IF(E167=-1,0,(IF(E167&gt;E$4,0,IF(E167&lt;E$3,1,((E$4-E167)/E$5))))))*100</f>
        <v>94.9748743718593</v>
      </c>
      <c r="G167" s="67">
        <v>1.17374977434754</v>
      </c>
      <c r="H167" s="66">
        <f>(IF(G167=-1,0,(IF(G167&gt;G$4,0,IF(G167&lt;G$3,1,((G$4-G167)/G$5))))))*100</f>
        <v>99.413125112826236</v>
      </c>
      <c r="I167" s="65">
        <v>6</v>
      </c>
      <c r="J167" s="66">
        <f>(IF(I167=-1,0,(IF(I167&gt;I$4,0,IF(I167&lt;I$3,1,((I$4-I167)/I$5))))))*100</f>
        <v>70.588235294117652</v>
      </c>
      <c r="K167" s="65">
        <v>5.5</v>
      </c>
      <c r="L167" s="66">
        <f>(IF(K167=-1,0,(IF(K167&gt;K$4,0,IF(K167&lt;K$3,1,((K$4-K167)/K$5))))))*100</f>
        <v>94.9748743718593</v>
      </c>
      <c r="M167" s="67">
        <v>1.17374977434754</v>
      </c>
      <c r="N167" s="68">
        <f>(IF(M167=-1,0,(IF(M167&gt;M$4,0,IF(M167&lt;M$3,1,((M$4-M167)/M$5))))))*100</f>
        <v>99.413125112826236</v>
      </c>
      <c r="O167" s="67">
        <v>0</v>
      </c>
      <c r="P167" s="66">
        <f>(IF(O167=-1,0,(IF(O167&gt;O$4,0,IF(O167&lt;O$3,1,((O$4-O167)/O$5))))))*100</f>
        <v>100</v>
      </c>
      <c r="Q167" s="68">
        <f>25%*P167+12.5%*D167+12.5%*F167+12.5%*H167+12.5%*J167+12.5%*L167+12.5%*N167</f>
        <v>91.244058694700811</v>
      </c>
      <c r="R167" s="78">
        <f>+Q167</f>
        <v>91.244058694700811</v>
      </c>
      <c r="S167" s="115">
        <f>+ROUND(Q167,1)</f>
        <v>91.2</v>
      </c>
      <c r="T167" s="69">
        <f>RANK(R167,R$13:R$224)</f>
        <v>59</v>
      </c>
      <c r="U167" s="70">
        <v>22</v>
      </c>
      <c r="V167" s="66">
        <f>(IF(U167=-1,0,(IF(U167&gt;U$4,0,IF(U167&lt;U$3,1,((U$4-U167)/U$5))))))*100</f>
        <v>32</v>
      </c>
      <c r="W167" s="70">
        <v>165</v>
      </c>
      <c r="X167" s="66">
        <f>(IF(W167=-1,0,(IF(W167&gt;W$4,0,IF(W167&lt;W$3,1,((W$4-W167)/W$5))))))*100</f>
        <v>59.942363112391931</v>
      </c>
      <c r="Y167" s="71">
        <v>6.7108541903145502</v>
      </c>
      <c r="Z167" s="68">
        <f>(IF(Y167=-1,0,(IF(Y167&gt;Y$4,0,IF(Y167&lt;Y$3,1,((Y$4-Y167)/Y$5))))))*100</f>
        <v>66.445729048427253</v>
      </c>
      <c r="AA167" s="70">
        <v>12</v>
      </c>
      <c r="AB167" s="66">
        <f>IF(AA167="No Practice", 0, AA167/15*100)</f>
        <v>80</v>
      </c>
      <c r="AC167" s="68">
        <f>AVERAGE(V167,X167,Z167,AB167)</f>
        <v>59.597023040204796</v>
      </c>
      <c r="AD167" s="68">
        <f>+AC167</f>
        <v>59.597023040204796</v>
      </c>
      <c r="AE167" s="115">
        <f>+ROUND(AC167,1)</f>
        <v>59.6</v>
      </c>
      <c r="AF167" s="72">
        <f>RANK(AD167,AD$13:AD$224)</f>
        <v>143</v>
      </c>
      <c r="AG167" s="70">
        <v>5</v>
      </c>
      <c r="AH167" s="66">
        <f>(IF(AG167=-1,0,(IF(AG167&gt;AG$4,0,IF(AG167&lt;AG$3,1,((AG$4-AG167)/AG$5))))))*100</f>
        <v>66.666666666666657</v>
      </c>
      <c r="AI167" s="70">
        <v>32</v>
      </c>
      <c r="AJ167" s="66">
        <f>(IF(AI167=-1,0,(IF(AI167&gt;AI$4,0,IF(AI167&lt;AI$3,1,((AI$4-AI167)/AI$5))))))*100</f>
        <v>93.913043478260875</v>
      </c>
      <c r="AK167" s="71">
        <v>318.32093880305098</v>
      </c>
      <c r="AL167" s="66">
        <f>(IF(AK167=-1,0,(IF(AK167&gt;AK$4,0,IF(AK167&lt;AK$3,1,((AK$4-AK167)/AK$5))))))*100</f>
        <v>96.070111866629006</v>
      </c>
      <c r="AM167" s="70">
        <v>3</v>
      </c>
      <c r="AN167" s="66">
        <f>+IF(AM167="No Practice",0,AM167/8)*100</f>
        <v>37.5</v>
      </c>
      <c r="AO167" s="74">
        <f>AVERAGE(AH167,AJ167,AL167,AN167)</f>
        <v>73.537455502889131</v>
      </c>
      <c r="AP167" s="68">
        <f>+AO167</f>
        <v>73.537455502889131</v>
      </c>
      <c r="AQ167" s="115">
        <f>+ROUND(AO167,1)</f>
        <v>73.5</v>
      </c>
      <c r="AR167" s="69">
        <f>RANK(AP167,AP$13:AP$224)</f>
        <v>92</v>
      </c>
      <c r="AS167" s="75">
        <v>8</v>
      </c>
      <c r="AT167" s="66">
        <f>(IF(AS167=-1,0,(IF(AS167&gt;AS$4,0,IF(AS167&lt;AS$3,1,((AS$4-AS167)/AS$5))))))*100</f>
        <v>41.666666666666671</v>
      </c>
      <c r="AU167" s="75">
        <v>190</v>
      </c>
      <c r="AV167" s="66">
        <f>(IF(AU167=-1,0,(IF(AU167&gt;AU$4,0,IF(AU167&lt;AU$3,1,((AU$4-AU167)/AU$5))))))*100</f>
        <v>9.5693779904306222</v>
      </c>
      <c r="AW167" s="75">
        <v>1.64782467739392</v>
      </c>
      <c r="AX167" s="68">
        <f>(IF(AW167=-1,0,(IF(AW167&gt;AW$4,0,IF(AW167&lt;AW$3,1,((AW$4-AW167)/AW$5))))))*100</f>
        <v>89.014502150707202</v>
      </c>
      <c r="AY167" s="75">
        <v>13.5</v>
      </c>
      <c r="AZ167" s="66">
        <f>+IF(AY167="No Practice",0,AY167/30)*100</f>
        <v>45</v>
      </c>
      <c r="BA167" s="76">
        <f>AVERAGE(AT167,AV167,AX167,AZ167)</f>
        <v>46.312636701951121</v>
      </c>
      <c r="BB167" s="68">
        <f>+BA167</f>
        <v>46.312636701951121</v>
      </c>
      <c r="BC167" s="115">
        <f>+ROUND(BA167,1)</f>
        <v>46.3</v>
      </c>
      <c r="BD167" s="69">
        <f>RANK(BB167,BB$13:BB$224)</f>
        <v>161</v>
      </c>
      <c r="BE167" s="73">
        <v>7</v>
      </c>
      <c r="BF167" s="73">
        <v>12</v>
      </c>
      <c r="BG167" s="77">
        <f>+SUM(BE167,BF167)</f>
        <v>19</v>
      </c>
      <c r="BH167" s="76">
        <f>(IF(BG167=-1,0,(IF(BG167&lt;BG$4,0,IF(BG167&gt;BG$3,1,((-BG$4+BG167)/BG$5))))))*100</f>
        <v>95</v>
      </c>
      <c r="BI167" s="119">
        <f>+BH167</f>
        <v>95</v>
      </c>
      <c r="BJ167" s="115">
        <f>ROUND(BH167,1)</f>
        <v>95</v>
      </c>
      <c r="BK167" s="69">
        <f>RANK(BI167,BI$13:BI$224)</f>
        <v>4</v>
      </c>
      <c r="BL167" s="73">
        <v>7</v>
      </c>
      <c r="BM167" s="68">
        <f>(IF(BL167=-1,0,(IF(BL167&lt;BL$4,0,IF(BL167&gt;BL$3,1,((-BL$4+BL167)/BL$5))))))*100</f>
        <v>70</v>
      </c>
      <c r="BN167" s="73">
        <v>6</v>
      </c>
      <c r="BO167" s="68">
        <f>(IF(BN167=-1,0,(IF(BN167&lt;BN$4,0,IF(BN167&gt;BN$3,1,((-BN$4+BN167)/BN$5))))))*100</f>
        <v>60</v>
      </c>
      <c r="BP167" s="73">
        <v>8</v>
      </c>
      <c r="BQ167" s="68">
        <f>(IF(BP167=-1,0,(IF(BP167&lt;BP$4,0,IF(BP167&gt;BP$3,1,((-BP$4+BP167)/BP$5))))))*100</f>
        <v>80</v>
      </c>
      <c r="BR167" s="73">
        <v>1</v>
      </c>
      <c r="BS167" s="78">
        <f>(IF(BR167=-1,0,(IF(BR167&lt;BR$4,0,IF(BR167&gt;BR$3,1,((-BR$4+BR167)/BR$5))))))*100</f>
        <v>16.666666666666664</v>
      </c>
      <c r="BT167" s="73">
        <v>1</v>
      </c>
      <c r="BU167" s="68">
        <f>(IF(BT167=-1,0,(IF(BT167&lt;BT$4,0,IF(BT167&gt;BT$3,1,((-BT$4+BT167)/BT$5))))))*100</f>
        <v>14.285714285714285</v>
      </c>
      <c r="BV167" s="73">
        <v>5</v>
      </c>
      <c r="BW167" s="66">
        <f>(IF(BV167=-1,0,(IF(BV167&lt;BV$4,0,IF(BV167&gt;BV$3,1,((-BV$4+BV167)/BV$5))))))*100</f>
        <v>71.428571428571431</v>
      </c>
      <c r="BX167" s="77">
        <f>+SUM(BN167,BL167,BP167,BR167,BT167,BV167)</f>
        <v>28</v>
      </c>
      <c r="BY167" s="80">
        <f>(IF(BX167=-1,0,(IF(BX167&lt;BX$4,0,IF(BX167&gt;BX$3,1,((-BX$4+BX167)/BX$5))))))*100</f>
        <v>56.000000000000007</v>
      </c>
      <c r="BZ167" s="78">
        <f>+BY167</f>
        <v>56.000000000000007</v>
      </c>
      <c r="CA167" s="115">
        <f>+ROUND(BY167,1)</f>
        <v>56</v>
      </c>
      <c r="CB167" s="72">
        <f>RANK(BZ167,BZ$13:BZ$224)</f>
        <v>88</v>
      </c>
      <c r="CC167" s="73">
        <v>16</v>
      </c>
      <c r="CD167" s="68">
        <f>(IF(CC167=-1,0,(IF(CC167&gt;CC$4,0,IF(CC167&lt;CC$3,1,((CC$4-CC167)/CC$5))))))*100</f>
        <v>78.333333333333329</v>
      </c>
      <c r="CE167" s="73">
        <v>218</v>
      </c>
      <c r="CF167" s="66">
        <f>(IF(CE167=-1,0,(IF(CE167&gt;CE$4,0,IF(CE167&lt;CE$3,1,((CE$4-CE167)/CE$5))))))*100</f>
        <v>73.879443585780521</v>
      </c>
      <c r="CG167" s="73">
        <v>64.388556875879502</v>
      </c>
      <c r="CH167" s="66">
        <f>(IF(CG167=-1,0,(IF(CG167&gt;CG$4,0,IF(CG167&lt;CG$3,1,((CG$4-CG167)/CG$5)^$CH$3)))))*100</f>
        <v>42.059566407331417</v>
      </c>
      <c r="CI167" s="73" t="s">
        <v>1976</v>
      </c>
      <c r="CJ167" s="78" t="str">
        <f>IF(CI167="NO VAT","No VAT",(IF(CI167="NO REFUND",0,(IF(CI167&gt;CI$5,0,IF(CI167&lt;CI$3,1,((CI$5-CI167)/CI$5))))))*100)</f>
        <v>No VAT</v>
      </c>
      <c r="CK167" s="73" t="s">
        <v>1976</v>
      </c>
      <c r="CL167" s="68" t="str">
        <f>IF(CK167="NO VAT","No VAT",(IF(CK167="NO REFUND",0,(IF(CK167&gt;CK$4,0,IF(CK167&lt;CK$3,1,((CK$4-CK167)/CK$5))))))*100)</f>
        <v>No VAT</v>
      </c>
      <c r="CM167" s="73">
        <v>41</v>
      </c>
      <c r="CN167" s="68">
        <f>IF(CM167="NO CIT","No CIT",IF(CM167&gt;CM$4,0,IF(CM167&lt;CM$3,1,((CM$4-CM167)/CM$5)))*100)</f>
        <v>27.522935779816514</v>
      </c>
      <c r="CO167" s="73">
        <v>104.857142857143</v>
      </c>
      <c r="CP167" s="66">
        <f>IF(CO167="NO CIT","No CIT",IF(CO167&gt;CO$4,0,IF(CO167&lt;CO$3,1,((CO$5-CO167)/CO$5)))*100)</f>
        <v>0</v>
      </c>
      <c r="CQ167" s="157">
        <f>IF(OR(ISNUMBER(CJ167),ISNUMBER(CL167),ISNUMBER(CN167),ISNUMBER(CP167)),AVERAGE(CJ167,CL167,CN167,CP167),"")</f>
        <v>13.761467889908257</v>
      </c>
      <c r="CR167" s="128">
        <f>AVERAGE(CD167,CF167,CH167,CQ167)</f>
        <v>52.008452804088378</v>
      </c>
      <c r="CS167" s="78">
        <f>+CR167</f>
        <v>52.008452804088378</v>
      </c>
      <c r="CT167" s="115">
        <f>ROUND(CR167,1)</f>
        <v>52</v>
      </c>
      <c r="CU167" s="69">
        <f>RANK(CS167,CS$13:CS$224)</f>
        <v>163</v>
      </c>
      <c r="CV167" s="73">
        <v>48</v>
      </c>
      <c r="CW167" s="68">
        <f>(IF(CV167=-1,0,(IF(CV167&gt;CV$4,0,IF(CV167&lt;CV$3,1,((CV$4-CV167)/CV$5))))))*100</f>
        <v>70.440251572327043</v>
      </c>
      <c r="CX167" s="73">
        <v>1.71428571428571</v>
      </c>
      <c r="CY167" s="68">
        <f>(IF(CX167=-1,0,(IF(CX167&gt;CX$4,0,IF(CX167&lt;CX$3,1,((CX$4-CX167)/CX$5))))))*100</f>
        <v>99.577345731191883</v>
      </c>
      <c r="CZ167" s="73">
        <v>385.71428571428601</v>
      </c>
      <c r="DA167" s="68">
        <f>(IF(CZ167=-1,0,(IF(CZ167&gt;CZ$4,0,IF(CZ167&lt;CZ$3,1,((CZ$4-CZ167)/CZ$5))))))*100</f>
        <v>63.61185983827491</v>
      </c>
      <c r="DB167" s="73">
        <v>75</v>
      </c>
      <c r="DC167" s="68">
        <f>(IF(DB167=-1,0,(IF(DB167&gt;DB$4,0,IF(DB167&lt;DB$3,1,((DB$4-DB167)/DB$5))))))*100</f>
        <v>81.25</v>
      </c>
      <c r="DD167" s="73">
        <v>48</v>
      </c>
      <c r="DE167" s="68">
        <f>(IF(DD167=-1,0,(IF(DD167&gt;DD$4,0,IF(DD167&lt;DD$3,1,((DD$4-DD167)/DD$5))))))*100</f>
        <v>83.154121863799276</v>
      </c>
      <c r="DF167" s="73">
        <v>1.71428571428571</v>
      </c>
      <c r="DG167" s="68">
        <f>(IF(DF167=-1,0,(IF(DF167&gt;DF$4,0,IF(DF167&lt;DF$3,1,((DF$4-DF167)/DF$5))))))*100</f>
        <v>99.701135684399276</v>
      </c>
      <c r="DH167" s="73">
        <v>385.71428571428601</v>
      </c>
      <c r="DI167" s="68">
        <f>(IF(DH167=-1,0,(IF(DH167&gt;DH$4,0,IF(DH167&lt;DH$3,1,((DH$4-DH167)/DH$5))))))*100</f>
        <v>67.857142857142833</v>
      </c>
      <c r="DJ167" s="73">
        <v>75</v>
      </c>
      <c r="DK167" s="66">
        <f>(IF(DJ167=-1,0,(IF(DJ167&gt;DJ$4,0,IF(DJ167&lt;DJ$3,1,((DJ$4-DJ167)/DJ$5))))))*100</f>
        <v>89.285714285714292</v>
      </c>
      <c r="DL167" s="78">
        <f>AVERAGE(CW167,CY167,DA167,DC167,DE167,DG167,DI167,DK167)</f>
        <v>81.859696479106205</v>
      </c>
      <c r="DM167" s="78">
        <f>+DL167</f>
        <v>81.859696479106205</v>
      </c>
      <c r="DN167" s="115">
        <f>ROUND(DL167,1)</f>
        <v>81.900000000000006</v>
      </c>
      <c r="DO167" s="69">
        <f>RANK(DM167,DM$13:DM$224)</f>
        <v>70</v>
      </c>
      <c r="DP167" s="67">
        <v>630</v>
      </c>
      <c r="DQ167" s="66">
        <f>(IF(DP167=-1,0,(IF(DP167&gt;DP$4,0,IF(DP167&lt;DP$3,1,((DP$4-DP167)/DP$5))))))*100</f>
        <v>58.196721311475407</v>
      </c>
      <c r="DR167" s="67">
        <v>30.2</v>
      </c>
      <c r="DS167" s="66">
        <f>(IF(DR167=-1,0,(IF(DR167&gt;DR$4,0,IF(DR167&lt;DR$3,1,((DR$4-DR167)/DR$5))))))*100</f>
        <v>66.141732283464563</v>
      </c>
      <c r="DT167" s="67">
        <v>11</v>
      </c>
      <c r="DU167" s="66">
        <f>DT167/18*100</f>
        <v>61.111111111111114</v>
      </c>
      <c r="DV167" s="78">
        <f>AVERAGE(DU167,DQ167,DS167)</f>
        <v>61.816521568683697</v>
      </c>
      <c r="DW167" s="78">
        <f>+DV167</f>
        <v>61.816521568683697</v>
      </c>
      <c r="DX167" s="115">
        <f>ROUND(DV167,1)</f>
        <v>61.8</v>
      </c>
      <c r="DY167" s="69">
        <f>RANK(DW167,DW$13:DW$224)</f>
        <v>70</v>
      </c>
      <c r="DZ167" s="67">
        <v>67.715515265816606</v>
      </c>
      <c r="EA167" s="68">
        <f>(IF(DZ167=-1,0,(IF(DZ167&lt;DZ$4,0,IF(DZ167&gt;DZ$3,1,((-DZ$4+DZ167)/DZ$5))))))*100</f>
        <v>72.89075916664865</v>
      </c>
      <c r="EB167" s="67">
        <v>15</v>
      </c>
      <c r="EC167" s="66">
        <f>(IF(EB167=-1,0,(IF(EB167&lt;EB$4,0,IF(EB167&gt;EB$3,1,((-EB$4+EB167)/EB$5))))))*100</f>
        <v>93.75</v>
      </c>
      <c r="ED167" s="68">
        <f>AVERAGE(EA167,EC167)</f>
        <v>83.320379583324325</v>
      </c>
      <c r="EE167" s="78">
        <f>+ED167</f>
        <v>83.320379583324325</v>
      </c>
      <c r="EF167" s="115">
        <f>ROUND(ED167,1)</f>
        <v>83.3</v>
      </c>
      <c r="EG167" s="69">
        <f>RANK(EE167,EE$13:EE$224)</f>
        <v>10</v>
      </c>
      <c r="EH167" s="81"/>
      <c r="EI167" s="81"/>
      <c r="EJ167" s="81"/>
      <c r="EK167" s="83">
        <f>RANK(EN167,EN$13:EN$224)</f>
        <v>65</v>
      </c>
      <c r="EL167" s="134">
        <f>ROUND(EM167,1)</f>
        <v>70.099999999999994</v>
      </c>
      <c r="EM167" s="158">
        <f>AVERAGE(Q167,AC167,BA167,BH167,BY167,CR167,DL167,DV167,ED167,AO167)</f>
        <v>70.069622437494843</v>
      </c>
      <c r="EN167" s="139">
        <f>AVERAGE(Q167,AC167,BA167,BH167,BY167,CR167,DL167,DV167,ED167,AO167)</f>
        <v>70.069622437494843</v>
      </c>
      <c r="EO167" s="84"/>
      <c r="EP167" s="85"/>
      <c r="EQ167" s="46"/>
    </row>
    <row r="168" spans="1:149" ht="14.45" customHeight="1" x14ac:dyDescent="0.25">
      <c r="A168" s="64" t="s">
        <v>157</v>
      </c>
      <c r="B168" s="156" t="str">
        <f>INDEX('Economy Names'!$A$2:$H$213,'Economy Names'!L157,'Economy Names'!$K$1)</f>
        <v>Qatar</v>
      </c>
      <c r="C168" s="65">
        <v>8</v>
      </c>
      <c r="D168" s="66">
        <f>(IF(C168=-1,0,(IF(C168&gt;C$4,0,IF(C168&lt;C$3,1,((C$4-C168)/C$5))))))*100</f>
        <v>58.82352941176471</v>
      </c>
      <c r="E168" s="65">
        <v>8.5</v>
      </c>
      <c r="F168" s="66">
        <f>(IF(E168=-1,0,(IF(E168&gt;E$4,0,IF(E168&lt;E$3,1,((E$4-E168)/E$5))))))*100</f>
        <v>91.959798994974875</v>
      </c>
      <c r="G168" s="67">
        <v>6.25759886646998</v>
      </c>
      <c r="H168" s="66">
        <f>(IF(G168=-1,0,(IF(G168&gt;G$4,0,IF(G168&lt;G$3,1,((G$4-G168)/G$5))))))*100</f>
        <v>96.871200566765012</v>
      </c>
      <c r="I168" s="65">
        <v>9</v>
      </c>
      <c r="J168" s="66">
        <f>(IF(I168=-1,0,(IF(I168&gt;I$4,0,IF(I168&lt;I$3,1,((I$4-I168)/I$5))))))*100</f>
        <v>52.941176470588239</v>
      </c>
      <c r="K168" s="65">
        <v>9.5</v>
      </c>
      <c r="L168" s="66">
        <f>(IF(K168=-1,0,(IF(K168&gt;K$4,0,IF(K168&lt;K$3,1,((K$4-K168)/K$5))))))*100</f>
        <v>90.954773869346738</v>
      </c>
      <c r="M168" s="67">
        <v>6.25759886646998</v>
      </c>
      <c r="N168" s="68">
        <f>(IF(M168=-1,0,(IF(M168&gt;M$4,0,IF(M168&lt;M$3,1,((M$4-M168)/M$5))))))*100</f>
        <v>96.871200566765012</v>
      </c>
      <c r="O168" s="67">
        <v>0</v>
      </c>
      <c r="P168" s="66">
        <f>(IF(O168=-1,0,(IF(O168&gt;O$4,0,IF(O168&lt;O$3,1,((O$4-O168)/O$5))))))*100</f>
        <v>100</v>
      </c>
      <c r="Q168" s="68">
        <f>25%*P168+12.5%*D168+12.5%*F168+12.5%*H168+12.5%*J168+12.5%*L168+12.5%*N168</f>
        <v>86.052709985025558</v>
      </c>
      <c r="R168" s="78">
        <f>+Q168</f>
        <v>86.052709985025558</v>
      </c>
      <c r="S168" s="115">
        <f>+ROUND(Q168,1)</f>
        <v>86.1</v>
      </c>
      <c r="T168" s="69">
        <f>RANK(R168,R$13:R$224)</f>
        <v>108</v>
      </c>
      <c r="U168" s="70">
        <v>13</v>
      </c>
      <c r="V168" s="66">
        <f>(IF(U168=-1,0,(IF(U168&gt;U$4,0,IF(U168&lt;U$3,1,((U$4-U168)/U$5))))))*100</f>
        <v>68</v>
      </c>
      <c r="W168" s="71">
        <v>87.5</v>
      </c>
      <c r="X168" s="66">
        <f>(IF(W168=-1,0,(IF(W168&gt;W$4,0,IF(W168&lt;W$3,1,((W$4-W168)/W$5))))))*100</f>
        <v>82.27665706051873</v>
      </c>
      <c r="Y168" s="71">
        <v>6.2714000056000002E-2</v>
      </c>
      <c r="Z168" s="68">
        <f>(IF(Y168=-1,0,(IF(Y168&gt;Y$4,0,IF(Y168&lt;Y$3,1,((Y$4-Y168)/Y$5))))))*100</f>
        <v>99.686429999719991</v>
      </c>
      <c r="AA168" s="70">
        <v>13</v>
      </c>
      <c r="AB168" s="66">
        <f>IF(AA168="No Practice", 0, AA168/15*100)</f>
        <v>86.666666666666671</v>
      </c>
      <c r="AC168" s="68">
        <f>AVERAGE(V168,X168,Z168,AB168)</f>
        <v>84.157438431726348</v>
      </c>
      <c r="AD168" s="68">
        <f>+AC168</f>
        <v>84.157438431726348</v>
      </c>
      <c r="AE168" s="115">
        <f>+ROUND(AC168,1)</f>
        <v>84.2</v>
      </c>
      <c r="AF168" s="72">
        <f>RANK(AD168,AD$13:AD$224)</f>
        <v>13</v>
      </c>
      <c r="AG168" s="70">
        <v>4</v>
      </c>
      <c r="AH168" s="66">
        <f>(IF(AG168=-1,0,(IF(AG168&gt;AG$4,0,IF(AG168&lt;AG$3,1,((AG$4-AG168)/AG$5))))))*100</f>
        <v>83.333333333333343</v>
      </c>
      <c r="AI168" s="70">
        <v>44</v>
      </c>
      <c r="AJ168" s="66">
        <f>(IF(AI168=-1,0,(IF(AI168&gt;AI$4,0,IF(AI168&lt;AI$3,1,((AI$4-AI168)/AI$5))))))*100</f>
        <v>88.695652173913047</v>
      </c>
      <c r="AK168" s="71">
        <v>9.2004888367545803</v>
      </c>
      <c r="AL168" s="66">
        <f>(IF(AK168=-1,0,(IF(AK168&gt;AK$4,0,IF(AK168&lt;AK$3,1,((AK$4-AK168)/AK$5))))))*100</f>
        <v>99.886413718064759</v>
      </c>
      <c r="AM168" s="70">
        <v>5</v>
      </c>
      <c r="AN168" s="66">
        <f>+IF(AM168="No Practice",0,AM168/8)*100</f>
        <v>62.5</v>
      </c>
      <c r="AO168" s="74">
        <f>AVERAGE(AH168,AJ168,AL168,AN168)</f>
        <v>83.603849806327787</v>
      </c>
      <c r="AP168" s="68">
        <f>+AO168</f>
        <v>83.603849806327787</v>
      </c>
      <c r="AQ168" s="115">
        <f>+ROUND(AO168,1)</f>
        <v>83.6</v>
      </c>
      <c r="AR168" s="69">
        <f>RANK(AP168,AP$13:AP$224)</f>
        <v>49</v>
      </c>
      <c r="AS168" s="75">
        <v>1</v>
      </c>
      <c r="AT168" s="66">
        <f>(IF(AS168=-1,0,(IF(AS168&gt;AS$4,0,IF(AS168&lt;AS$3,1,((AS$4-AS168)/AS$5))))))*100</f>
        <v>100</v>
      </c>
      <c r="AU168" s="75">
        <v>1</v>
      </c>
      <c r="AV168" s="66">
        <f>(IF(AU168=-1,0,(IF(AU168&gt;AU$4,0,IF(AU168&lt;AU$3,1,((AU$4-AU168)/AU$5))))))*100</f>
        <v>100</v>
      </c>
      <c r="AW168" s="75">
        <v>0.25243549514781999</v>
      </c>
      <c r="AX168" s="68">
        <f>(IF(AW168=-1,0,(IF(AW168&gt;AW$4,0,IF(AW168&lt;AW$3,1,((AW$4-AW168)/AW$5))))))*100</f>
        <v>98.317096699014542</v>
      </c>
      <c r="AY168" s="75">
        <v>26</v>
      </c>
      <c r="AZ168" s="66">
        <f>+IF(AY168="No Practice",0,AY168/30)*100</f>
        <v>86.666666666666671</v>
      </c>
      <c r="BA168" s="76">
        <f>AVERAGE(AT168,AV168,AX168,AZ168)</f>
        <v>96.245940841420307</v>
      </c>
      <c r="BB168" s="68">
        <f>+BA168</f>
        <v>96.245940841420307</v>
      </c>
      <c r="BC168" s="115">
        <f>+ROUND(BA168,1)</f>
        <v>96.2</v>
      </c>
      <c r="BD168" s="69">
        <f>RANK(BB168,BB$13:BB$224)</f>
        <v>1</v>
      </c>
      <c r="BE168" s="73">
        <v>8</v>
      </c>
      <c r="BF168" s="73">
        <v>1</v>
      </c>
      <c r="BG168" s="77">
        <f>+SUM(BE168,BF168)</f>
        <v>9</v>
      </c>
      <c r="BH168" s="76">
        <f>(IF(BG168=-1,0,(IF(BG168&lt;BG$4,0,IF(BG168&gt;BG$3,1,((-BG$4+BG168)/BG$5))))))*100</f>
        <v>45</v>
      </c>
      <c r="BI168" s="119">
        <f>+BH168</f>
        <v>45</v>
      </c>
      <c r="BJ168" s="115">
        <f>ROUND(BH168,1)</f>
        <v>45</v>
      </c>
      <c r="BK168" s="69">
        <f>RANK(BI168,BI$13:BI$224)</f>
        <v>119</v>
      </c>
      <c r="BL168" s="73">
        <v>2</v>
      </c>
      <c r="BM168" s="68">
        <f>(IF(BL168=-1,0,(IF(BL168&lt;BL$4,0,IF(BL168&gt;BL$3,1,((-BL$4+BL168)/BL$5))))))*100</f>
        <v>20</v>
      </c>
      <c r="BN168" s="73">
        <v>2</v>
      </c>
      <c r="BO168" s="68">
        <f>(IF(BN168=-1,0,(IF(BN168&lt;BN$4,0,IF(BN168&gt;BN$3,1,((-BN$4+BN168)/BN$5))))))*100</f>
        <v>20</v>
      </c>
      <c r="BP168" s="73">
        <v>2</v>
      </c>
      <c r="BQ168" s="68">
        <f>(IF(BP168=-1,0,(IF(BP168&lt;BP$4,0,IF(BP168&gt;BP$3,1,((-BP$4+BP168)/BP$5))))))*100</f>
        <v>20</v>
      </c>
      <c r="BR168" s="73">
        <v>3</v>
      </c>
      <c r="BS168" s="78">
        <f>(IF(BR168=-1,0,(IF(BR168&lt;BR$4,0,IF(BR168&gt;BR$3,1,((-BR$4+BR168)/BR$5))))))*100</f>
        <v>50</v>
      </c>
      <c r="BT168" s="73">
        <v>2</v>
      </c>
      <c r="BU168" s="68">
        <f>(IF(BT168=-1,0,(IF(BT168&lt;BT$4,0,IF(BT168&gt;BT$3,1,((-BT$4+BT168)/BT$5))))))*100</f>
        <v>28.571428571428569</v>
      </c>
      <c r="BV168" s="73">
        <v>3</v>
      </c>
      <c r="BW168" s="66">
        <f>(IF(BV168=-1,0,(IF(BV168&lt;BV$4,0,IF(BV168&gt;BV$3,1,((-BV$4+BV168)/BV$5))))))*100</f>
        <v>42.857142857142854</v>
      </c>
      <c r="BX168" s="77">
        <f>+SUM(BN168,BL168,BP168,BR168,BT168,BV168)</f>
        <v>14</v>
      </c>
      <c r="BY168" s="80">
        <f>(IF(BX168=-1,0,(IF(BX168&lt;BX$4,0,IF(BX168&gt;BX$3,1,((-BX$4+BX168)/BX$5))))))*100</f>
        <v>28.000000000000004</v>
      </c>
      <c r="BZ168" s="78">
        <f>+BY168</f>
        <v>28.000000000000004</v>
      </c>
      <c r="CA168" s="115">
        <f>+ROUND(BY168,1)</f>
        <v>28</v>
      </c>
      <c r="CB168" s="72">
        <f>RANK(BZ168,BZ$13:BZ$224)</f>
        <v>157</v>
      </c>
      <c r="CC168" s="73">
        <v>4</v>
      </c>
      <c r="CD168" s="68">
        <f>(IF(CC168=-1,0,(IF(CC168&gt;CC$4,0,IF(CC168&lt;CC$3,1,((CC$4-CC168)/CC$5))))))*100</f>
        <v>98.333333333333329</v>
      </c>
      <c r="CE168" s="73">
        <v>41</v>
      </c>
      <c r="CF168" s="66">
        <f>(IF(CE168=-1,0,(IF(CE168&gt;CE$4,0,IF(CE168&lt;CE$3,1,((CE$4-CE168)/CE$5))))))*100</f>
        <v>100</v>
      </c>
      <c r="CG168" s="73">
        <v>11.285162456886701</v>
      </c>
      <c r="CH168" s="66">
        <f>(IF(CG168=-1,0,(IF(CG168&gt;CG$4,0,IF(CG168&lt;CG$3,1,((CG$4-CG168)/CG$5)^$CH$3)))))*100</f>
        <v>100</v>
      </c>
      <c r="CI168" s="73" t="s">
        <v>1976</v>
      </c>
      <c r="CJ168" s="78" t="str">
        <f>IF(CI168="NO VAT","No VAT",(IF(CI168="NO REFUND",0,(IF(CI168&gt;CI$5,0,IF(CI168&lt;CI$3,1,((CI$5-CI168)/CI$5))))))*100)</f>
        <v>No VAT</v>
      </c>
      <c r="CK168" s="73" t="s">
        <v>1976</v>
      </c>
      <c r="CL168" s="68" t="str">
        <f>IF(CK168="NO VAT","No VAT",(IF(CK168="NO REFUND",0,(IF(CK168&gt;CK$4,0,IF(CK168&lt;CK$3,1,((CK$4-CK168)/CK$5))))))*100)</f>
        <v>No VAT</v>
      </c>
      <c r="CM168" s="73" t="s">
        <v>1977</v>
      </c>
      <c r="CN168" s="68" t="str">
        <f>IF(CM168="NO CIT","No CIT",IF(CM168&gt;CM$4,0,IF(CM168&lt;CM$3,1,((CM$4-CM168)/CM$5)))*100)</f>
        <v>No CIT</v>
      </c>
      <c r="CO168" s="73" t="s">
        <v>1977</v>
      </c>
      <c r="CP168" s="66" t="str">
        <f>IF(CO168="NO CIT","No CIT",IF(CO168&gt;CO$4,0,IF(CO168&lt;CO$3,1,((CO$5-CO168)/CO$5)))*100)</f>
        <v>No CIT</v>
      </c>
      <c r="CQ168" s="157" t="str">
        <f>IF(OR(ISNUMBER(CJ168),ISNUMBER(CL168),ISNUMBER(CN168),ISNUMBER(CP168)),AVERAGE(CJ168,CL168,CN168,CP168),"")</f>
        <v/>
      </c>
      <c r="CR168" s="128">
        <f>AVERAGE(CD168,CF168,CH168,CQ168)</f>
        <v>99.444444444444443</v>
      </c>
      <c r="CS168" s="78">
        <f>+CR168</f>
        <v>99.444444444444443</v>
      </c>
      <c r="CT168" s="115">
        <f>ROUND(CR168,1)</f>
        <v>99.4</v>
      </c>
      <c r="CU168" s="69">
        <f>RANK(CS168,CS$13:CS$224)</f>
        <v>3</v>
      </c>
      <c r="CV168" s="73">
        <v>24.5</v>
      </c>
      <c r="CW168" s="68">
        <f>(IF(CV168=-1,0,(IF(CV168&gt;CV$4,0,IF(CV168&lt;CV$3,1,((CV$4-CV168)/CV$5))))))*100</f>
        <v>85.220125786163521</v>
      </c>
      <c r="CX168" s="73">
        <v>9.7777777777777803</v>
      </c>
      <c r="CY168" s="68">
        <f>(IF(CX168=-1,0,(IF(CX168&gt;CX$4,0,IF(CX168&lt;CX$3,1,((CX$4-CX168)/CX$5))))))*100</f>
        <v>94.806048652202506</v>
      </c>
      <c r="CZ168" s="73">
        <v>381.66666666666703</v>
      </c>
      <c r="DA168" s="68">
        <f>(IF(CZ168=-1,0,(IF(CZ168&gt;CZ$4,0,IF(CZ168&lt;CZ$3,1,((CZ$4-CZ168)/CZ$5))))))*100</f>
        <v>63.993710691823871</v>
      </c>
      <c r="DB168" s="73">
        <v>150</v>
      </c>
      <c r="DC168" s="68">
        <f>(IF(DB168=-1,0,(IF(DB168&gt;DB$4,0,IF(DB168&lt;DB$3,1,((DB$4-DB168)/DB$5))))))*100</f>
        <v>62.5</v>
      </c>
      <c r="DD168" s="73">
        <v>48</v>
      </c>
      <c r="DE168" s="68">
        <f>(IF(DD168=-1,0,(IF(DD168&gt;DD$4,0,IF(DD168&lt;DD$3,1,((DD$4-DD168)/DD$5))))))*100</f>
        <v>83.154121863799276</v>
      </c>
      <c r="DF168" s="73">
        <v>72</v>
      </c>
      <c r="DG168" s="68">
        <f>(IF(DF168=-1,0,(IF(DF168&gt;DF$4,0,IF(DF168&lt;DF$3,1,((DF$4-DF168)/DF$5))))))*100</f>
        <v>70.292887029288693</v>
      </c>
      <c r="DH168" s="73">
        <v>557.77777777777703</v>
      </c>
      <c r="DI168" s="68">
        <f>(IF(DH168=-1,0,(IF(DH168&gt;DH$4,0,IF(DH168&lt;DH$3,1,((DH$4-DH168)/DH$5))))))*100</f>
        <v>53.518518518518576</v>
      </c>
      <c r="DJ168" s="73">
        <v>290</v>
      </c>
      <c r="DK168" s="66">
        <f>(IF(DJ168=-1,0,(IF(DJ168&gt;DJ$4,0,IF(DJ168&lt;DJ$3,1,((DJ$4-DJ168)/DJ$5))))))*100</f>
        <v>58.571428571428577</v>
      </c>
      <c r="DL168" s="78">
        <f>AVERAGE(CW168,CY168,DA168,DC168,DE168,DG168,DI168,DK168)</f>
        <v>71.507105139153126</v>
      </c>
      <c r="DM168" s="78">
        <f>+DL168</f>
        <v>71.507105139153126</v>
      </c>
      <c r="DN168" s="115">
        <f>ROUND(DL168,1)</f>
        <v>71.5</v>
      </c>
      <c r="DO168" s="69">
        <f>RANK(DM168,DM$13:DM$224)</f>
        <v>101</v>
      </c>
      <c r="DP168" s="67">
        <v>570</v>
      </c>
      <c r="DQ168" s="66">
        <f>(IF(DP168=-1,0,(IF(DP168&gt;DP$4,0,IF(DP168&lt;DP$3,1,((DP$4-DP168)/DP$5))))))*100</f>
        <v>63.114754098360656</v>
      </c>
      <c r="DR168" s="67">
        <v>21.6</v>
      </c>
      <c r="DS168" s="66">
        <f>(IF(DR168=-1,0,(IF(DR168&gt;DR$4,0,IF(DR168&lt;DR$3,1,((DR$4-DR168)/DR$5))))))*100</f>
        <v>75.815523059617547</v>
      </c>
      <c r="DT168" s="67">
        <v>4.5</v>
      </c>
      <c r="DU168" s="66">
        <f>DT168/18*100</f>
        <v>25</v>
      </c>
      <c r="DV168" s="78">
        <f>AVERAGE(DU168,DQ168,DS168)</f>
        <v>54.643425719326068</v>
      </c>
      <c r="DW168" s="78">
        <f>+DV168</f>
        <v>54.643425719326068</v>
      </c>
      <c r="DX168" s="115">
        <f>ROUND(DV168,1)</f>
        <v>54.6</v>
      </c>
      <c r="DY168" s="69">
        <f>RANK(DW168,DW$13:DW$224)</f>
        <v>115</v>
      </c>
      <c r="DZ168" s="67">
        <v>29.964718466072899</v>
      </c>
      <c r="EA168" s="68">
        <f>(IF(DZ168=-1,0,(IF(DZ168&lt;DZ$4,0,IF(DZ168&gt;DZ$3,1,((-DZ$4+DZ168)/DZ$5))))))*100</f>
        <v>32.254809974244239</v>
      </c>
      <c r="EB168" s="67">
        <v>7</v>
      </c>
      <c r="EC168" s="66">
        <f>(IF(EB168=-1,0,(IF(EB168&lt;EB$4,0,IF(EB168&gt;EB$3,1,((-EB$4+EB168)/EB$5))))))*100</f>
        <v>43.75</v>
      </c>
      <c r="ED168" s="68">
        <f>AVERAGE(EA168,EC168)</f>
        <v>38.002404987122119</v>
      </c>
      <c r="EE168" s="78">
        <f>+ED168</f>
        <v>38.002404987122119</v>
      </c>
      <c r="EF168" s="115">
        <f>ROUND(ED168,1)</f>
        <v>38</v>
      </c>
      <c r="EG168" s="69">
        <f>RANK(EE168,EE$13:EE$224)</f>
        <v>123</v>
      </c>
      <c r="EH168" s="81"/>
      <c r="EI168" s="81"/>
      <c r="EJ168" s="81"/>
      <c r="EK168" s="83">
        <f>RANK(EN168,EN$13:EN$224)</f>
        <v>77</v>
      </c>
      <c r="EL168" s="134">
        <f>ROUND(EM168,1)</f>
        <v>68.7</v>
      </c>
      <c r="EM168" s="158">
        <f>AVERAGE(Q168,AC168,BA168,BH168,BY168,CR168,DL168,DV168,ED168,AO168)</f>
        <v>68.665731935454573</v>
      </c>
      <c r="EN168" s="139">
        <f>AVERAGE(Q168,AC168,BA168,BH168,BY168,CR168,DL168,DV168,ED168,AO168)</f>
        <v>68.665731935454573</v>
      </c>
      <c r="EO168" s="84"/>
      <c r="EP168" s="85"/>
      <c r="EQ168" s="46"/>
    </row>
    <row r="169" spans="1:149" ht="14.45" customHeight="1" x14ac:dyDescent="0.25">
      <c r="A169" s="64" t="s">
        <v>158</v>
      </c>
      <c r="B169" s="156" t="str">
        <f>INDEX('Economy Names'!$A$2:$H$213,'Economy Names'!L158,'Economy Names'!$K$1)</f>
        <v>Romania</v>
      </c>
      <c r="C169" s="65">
        <v>6</v>
      </c>
      <c r="D169" s="66">
        <f>(IF(C169=-1,0,(IF(C169&gt;C$4,0,IF(C169&lt;C$3,1,((C$4-C169)/C$5))))))*100</f>
        <v>70.588235294117652</v>
      </c>
      <c r="E169" s="65">
        <v>20</v>
      </c>
      <c r="F169" s="66">
        <f>(IF(E169=-1,0,(IF(E169&gt;E$4,0,IF(E169&lt;E$3,1,((E$4-E169)/E$5))))))*100</f>
        <v>80.402010050251263</v>
      </c>
      <c r="G169" s="67">
        <v>0.32355385655768998</v>
      </c>
      <c r="H169" s="66">
        <f>(IF(G169=-1,0,(IF(G169&gt;G$4,0,IF(G169&lt;G$3,1,((G$4-G169)/G$5))))))*100</f>
        <v>99.83822307172116</v>
      </c>
      <c r="I169" s="65">
        <v>6</v>
      </c>
      <c r="J169" s="66">
        <f>(IF(I169=-1,0,(IF(I169&gt;I$4,0,IF(I169&lt;I$3,1,((I$4-I169)/I$5))))))*100</f>
        <v>70.588235294117652</v>
      </c>
      <c r="K169" s="65">
        <v>20</v>
      </c>
      <c r="L169" s="66">
        <f>(IF(K169=-1,0,(IF(K169&gt;K$4,0,IF(K169&lt;K$3,1,((K$4-K169)/K$5))))))*100</f>
        <v>80.402010050251263</v>
      </c>
      <c r="M169" s="67">
        <v>0.32355385655768998</v>
      </c>
      <c r="N169" s="68">
        <f>(IF(M169=-1,0,(IF(M169&gt;M$4,0,IF(M169&lt;M$3,1,((M$4-M169)/M$5))))))*100</f>
        <v>99.83822307172116</v>
      </c>
      <c r="O169" s="67">
        <v>0.42294621772246999</v>
      </c>
      <c r="P169" s="66">
        <f>(IF(O169=-1,0,(IF(O169&gt;O$4,0,IF(O169&lt;O$3,1,((O$4-O169)/O$5))))))*100</f>
        <v>99.894263445569379</v>
      </c>
      <c r="Q169" s="68">
        <f>25%*P169+12.5%*D169+12.5%*F169+12.5%*H169+12.5%*J169+12.5%*L169+12.5%*N169</f>
        <v>87.680682965414874</v>
      </c>
      <c r="R169" s="78">
        <f>+Q169</f>
        <v>87.680682965414874</v>
      </c>
      <c r="S169" s="115">
        <f>+ROUND(Q169,1)</f>
        <v>87.7</v>
      </c>
      <c r="T169" s="69">
        <f>RANK(R169,R$13:R$224)</f>
        <v>91</v>
      </c>
      <c r="U169" s="70">
        <v>24</v>
      </c>
      <c r="V169" s="66">
        <f>(IF(U169=-1,0,(IF(U169&gt;U$4,0,IF(U169&lt;U$3,1,((U$4-U169)/U$5))))))*100</f>
        <v>24</v>
      </c>
      <c r="W169" s="70">
        <v>260</v>
      </c>
      <c r="X169" s="66">
        <f>(IF(W169=-1,0,(IF(W169&gt;W$4,0,IF(W169&lt;W$3,1,((W$4-W169)/W$5))))))*100</f>
        <v>32.564841498559076</v>
      </c>
      <c r="Y169" s="71">
        <v>1.9627058438989999</v>
      </c>
      <c r="Z169" s="68">
        <f>(IF(Y169=-1,0,(IF(Y169&gt;Y$4,0,IF(Y169&lt;Y$3,1,((Y$4-Y169)/Y$5))))))*100</f>
        <v>90.186470780505019</v>
      </c>
      <c r="AA169" s="70">
        <v>13</v>
      </c>
      <c r="AB169" s="66">
        <f>IF(AA169="No Practice", 0, AA169/15*100)</f>
        <v>86.666666666666671</v>
      </c>
      <c r="AC169" s="68">
        <f>AVERAGE(V169,X169,Z169,AB169)</f>
        <v>58.354494736432699</v>
      </c>
      <c r="AD169" s="68">
        <f>+AC169</f>
        <v>58.354494736432699</v>
      </c>
      <c r="AE169" s="115">
        <f>+ROUND(AC169,1)</f>
        <v>58.4</v>
      </c>
      <c r="AF169" s="72">
        <f>RANK(AD169,AD$13:AD$224)</f>
        <v>147</v>
      </c>
      <c r="AG169" s="70">
        <v>9</v>
      </c>
      <c r="AH169" s="66">
        <f>(IF(AG169=-1,0,(IF(AG169&gt;AG$4,0,IF(AG169&lt;AG$3,1,((AG$4-AG169)/AG$5))))))*100</f>
        <v>0</v>
      </c>
      <c r="AI169" s="70">
        <v>174</v>
      </c>
      <c r="AJ169" s="66">
        <f>(IF(AI169=-1,0,(IF(AI169&gt;AI$4,0,IF(AI169&lt;AI$3,1,((AI$4-AI169)/AI$5))))))*100</f>
        <v>32.173913043478258</v>
      </c>
      <c r="AK169" s="71">
        <v>405.75979816531998</v>
      </c>
      <c r="AL169" s="66">
        <f>(IF(AK169=-1,0,(IF(AK169&gt;AK$4,0,IF(AK169&lt;AK$3,1,((AK$4-AK169)/AK$5))))))*100</f>
        <v>94.990619775736789</v>
      </c>
      <c r="AM169" s="70">
        <v>7</v>
      </c>
      <c r="AN169" s="66">
        <f>+IF(AM169="No Practice",0,AM169/8)*100</f>
        <v>87.5</v>
      </c>
      <c r="AO169" s="74">
        <f>AVERAGE(AH169,AJ169,AL169,AN169)</f>
        <v>53.666133204803764</v>
      </c>
      <c r="AP169" s="68">
        <f>+AO169</f>
        <v>53.666133204803764</v>
      </c>
      <c r="AQ169" s="115">
        <f>+ROUND(AO169,1)</f>
        <v>53.7</v>
      </c>
      <c r="AR169" s="69">
        <f>RANK(AP169,AP$13:AP$224)</f>
        <v>157</v>
      </c>
      <c r="AS169" s="75">
        <v>6</v>
      </c>
      <c r="AT169" s="66">
        <f>(IF(AS169=-1,0,(IF(AS169&gt;AS$4,0,IF(AS169&lt;AS$3,1,((AS$4-AS169)/AS$5))))))*100</f>
        <v>58.333333333333336</v>
      </c>
      <c r="AU169" s="75">
        <v>14.5</v>
      </c>
      <c r="AV169" s="66">
        <f>(IF(AU169=-1,0,(IF(AU169&gt;AU$4,0,IF(AU169&lt;AU$3,1,((AU$4-AU169)/AU$5))))))*100</f>
        <v>93.540669856459331</v>
      </c>
      <c r="AW169" s="75">
        <v>1.26017010071958</v>
      </c>
      <c r="AX169" s="68">
        <f>(IF(AW169=-1,0,(IF(AW169&gt;AW$4,0,IF(AW169&lt;AW$3,1,((AW$4-AW169)/AW$5))))))*100</f>
        <v>91.5988659952028</v>
      </c>
      <c r="AY169" s="75">
        <v>17</v>
      </c>
      <c r="AZ169" s="66">
        <f>+IF(AY169="No Practice",0,AY169/30)*100</f>
        <v>56.666666666666664</v>
      </c>
      <c r="BA169" s="76">
        <f>AVERAGE(AT169,AV169,AX169,AZ169)</f>
        <v>75.034883962915529</v>
      </c>
      <c r="BB169" s="68">
        <f>+BA169</f>
        <v>75.034883962915529</v>
      </c>
      <c r="BC169" s="115">
        <f>+ROUND(BA169,1)</f>
        <v>75</v>
      </c>
      <c r="BD169" s="69">
        <f>RANK(BB169,BB$13:BB$224)</f>
        <v>46</v>
      </c>
      <c r="BE169" s="73">
        <v>7</v>
      </c>
      <c r="BF169" s="73">
        <v>9</v>
      </c>
      <c r="BG169" s="77">
        <f>+SUM(BE169,BF169)</f>
        <v>16</v>
      </c>
      <c r="BH169" s="76">
        <f>(IF(BG169=-1,0,(IF(BG169&lt;BG$4,0,IF(BG169&gt;BG$3,1,((-BG$4+BG169)/BG$5))))))*100</f>
        <v>80</v>
      </c>
      <c r="BI169" s="119">
        <f>+BH169</f>
        <v>80</v>
      </c>
      <c r="BJ169" s="115">
        <f>ROUND(BH169,1)</f>
        <v>80</v>
      </c>
      <c r="BK169" s="69">
        <f>RANK(BI169,BI$13:BI$224)</f>
        <v>25</v>
      </c>
      <c r="BL169" s="73">
        <v>9</v>
      </c>
      <c r="BM169" s="68">
        <f>(IF(BL169=-1,0,(IF(BL169&lt;BL$4,0,IF(BL169&gt;BL$3,1,((-BL$4+BL169)/BL$5))))))*100</f>
        <v>90</v>
      </c>
      <c r="BN169" s="73">
        <v>4</v>
      </c>
      <c r="BO169" s="68">
        <f>(IF(BN169=-1,0,(IF(BN169&lt;BN$4,0,IF(BN169&gt;BN$3,1,((-BN$4+BN169)/BN$5))))))*100</f>
        <v>40</v>
      </c>
      <c r="BP169" s="73">
        <v>5</v>
      </c>
      <c r="BQ169" s="68">
        <f>(IF(BP169=-1,0,(IF(BP169&lt;BP$4,0,IF(BP169&gt;BP$3,1,((-BP$4+BP169)/BP$5))))))*100</f>
        <v>50</v>
      </c>
      <c r="BR169" s="73">
        <v>5</v>
      </c>
      <c r="BS169" s="78">
        <f>(IF(BR169=-1,0,(IF(BR169&lt;BR$4,0,IF(BR169&gt;BR$3,1,((-BR$4+BR169)/BR$5))))))*100</f>
        <v>83.333333333333343</v>
      </c>
      <c r="BT169" s="73">
        <v>3</v>
      </c>
      <c r="BU169" s="68">
        <f>(IF(BT169=-1,0,(IF(BT169&lt;BT$4,0,IF(BT169&gt;BT$3,1,((-BT$4+BT169)/BT$5))))))*100</f>
        <v>42.857142857142854</v>
      </c>
      <c r="BV169" s="73">
        <v>5</v>
      </c>
      <c r="BW169" s="66">
        <f>(IF(BV169=-1,0,(IF(BV169&lt;BV$4,0,IF(BV169&gt;BV$3,1,((-BV$4+BV169)/BV$5))))))*100</f>
        <v>71.428571428571431</v>
      </c>
      <c r="BX169" s="77">
        <f>+SUM(BN169,BL169,BP169,BR169,BT169,BV169)</f>
        <v>31</v>
      </c>
      <c r="BY169" s="80">
        <f>(IF(BX169=-1,0,(IF(BX169&lt;BX$4,0,IF(BX169&gt;BX$3,1,((-BX$4+BX169)/BX$5))))))*100</f>
        <v>62</v>
      </c>
      <c r="BZ169" s="78">
        <f>+BY169</f>
        <v>62</v>
      </c>
      <c r="CA169" s="115">
        <f>+ROUND(BY169,1)</f>
        <v>62</v>
      </c>
      <c r="CB169" s="72">
        <f>RANK(BZ169,BZ$13:BZ$224)</f>
        <v>61</v>
      </c>
      <c r="CC169" s="73">
        <v>14</v>
      </c>
      <c r="CD169" s="68">
        <f>(IF(CC169=-1,0,(IF(CC169&gt;CC$4,0,IF(CC169&lt;CC$3,1,((CC$4-CC169)/CC$5))))))*100</f>
        <v>81.666666666666671</v>
      </c>
      <c r="CE169" s="73">
        <v>163</v>
      </c>
      <c r="CF169" s="66">
        <f>(IF(CE169=-1,0,(IF(CE169&gt;CE$4,0,IF(CE169&lt;CE$3,1,((CE$4-CE169)/CE$5))))))*100</f>
        <v>82.38021638330757</v>
      </c>
      <c r="CG169" s="73">
        <v>20.038510636155301</v>
      </c>
      <c r="CH169" s="66">
        <f>(IF(CG169=-1,0,(IF(CG169&gt;CG$4,0,IF(CG169&lt;CG$3,1,((CG$4-CG169)/CG$5)^$CH$3)))))*100</f>
        <v>100</v>
      </c>
      <c r="CI169" s="73">
        <v>22.5</v>
      </c>
      <c r="CJ169" s="78">
        <f>IF(CI169="NO VAT","No VAT",(IF(CI169="NO REFUND",0,(IF(CI169&gt;CI$5,0,IF(CI169&lt;CI$3,1,((CI$5-CI169)/CI$5))))))*100)</f>
        <v>55.000000000000007</v>
      </c>
      <c r="CK169" s="73">
        <v>27.452380952380999</v>
      </c>
      <c r="CL169" s="68">
        <f>IF(CK169="NO VAT","No VAT",(IF(CK169="NO REFUND",0,(IF(CK169&gt;CK$4,0,IF(CK169&lt;CK$3,1,((CK$4-CK169)/CK$5))))))*100)</f>
        <v>53.180731752160234</v>
      </c>
      <c r="CM169" s="73">
        <v>2</v>
      </c>
      <c r="CN169" s="68">
        <f>IF(CM169="NO CIT","No CIT",IF(CM169&gt;CM$4,0,IF(CM169&lt;CM$3,1,((CM$4-CM169)/CM$5)))*100)</f>
        <v>99.082568807339456</v>
      </c>
      <c r="CO169" s="73">
        <v>0</v>
      </c>
      <c r="CP169" s="66">
        <f>IF(CO169="NO CIT","No CIT",IF(CO169&gt;CO$4,0,IF(CO169&lt;CO$3,1,((CO$5-CO169)/CO$5)))*100)</f>
        <v>100</v>
      </c>
      <c r="CQ169" s="157">
        <f>IF(OR(ISNUMBER(CJ169),ISNUMBER(CL169),ISNUMBER(CN169),ISNUMBER(CP169)),AVERAGE(CJ169,CL169,CN169,CP169),"")</f>
        <v>76.815825139874931</v>
      </c>
      <c r="CR169" s="128">
        <f>AVERAGE(CD169,CF169,CH169,CQ169)</f>
        <v>85.215677047462293</v>
      </c>
      <c r="CS169" s="78">
        <f>+CR169</f>
        <v>85.215677047462293</v>
      </c>
      <c r="CT169" s="115">
        <f>ROUND(CR169,1)</f>
        <v>85.2</v>
      </c>
      <c r="CU169" s="69">
        <f>RANK(CS169,CS$13:CS$224)</f>
        <v>32</v>
      </c>
      <c r="CV169" s="73">
        <v>0.375</v>
      </c>
      <c r="CW169" s="68">
        <f>(IF(CV169=-1,0,(IF(CV169&gt;CV$4,0,IF(CV169&lt;CV$3,1,((CV$4-CV169)/CV$5))))))*100</f>
        <v>100</v>
      </c>
      <c r="CX169" s="73">
        <v>0.5</v>
      </c>
      <c r="CY169" s="68">
        <f>(IF(CX169=-1,0,(IF(CX169&gt;CX$4,0,IF(CX169&lt;CX$3,1,((CX$4-CX169)/CX$5))))))*100</f>
        <v>100</v>
      </c>
      <c r="CZ169" s="73">
        <v>0</v>
      </c>
      <c r="DA169" s="68">
        <f>(IF(CZ169=-1,0,(IF(CZ169&gt;CZ$4,0,IF(CZ169&lt;CZ$3,1,((CZ$4-CZ169)/CZ$5))))))*100</f>
        <v>100</v>
      </c>
      <c r="DB169" s="73">
        <v>0</v>
      </c>
      <c r="DC169" s="68">
        <f>(IF(DB169=-1,0,(IF(DB169&gt;DB$4,0,IF(DB169&lt;DB$3,1,((DB$4-DB169)/DB$5))))))*100</f>
        <v>100</v>
      </c>
      <c r="DD169" s="73">
        <v>0.375</v>
      </c>
      <c r="DE169" s="68">
        <f>(IF(DD169=-1,0,(IF(DD169&gt;DD$4,0,IF(DD169&lt;DD$3,1,((DD$4-DD169)/DD$5))))))*100</f>
        <v>100</v>
      </c>
      <c r="DF169" s="73">
        <v>0.5</v>
      </c>
      <c r="DG169" s="68">
        <f>(IF(DF169=-1,0,(IF(DF169&gt;DF$4,0,IF(DF169&lt;DF$3,1,((DF$4-DF169)/DF$5))))))*100</f>
        <v>100</v>
      </c>
      <c r="DH169" s="73">
        <v>0</v>
      </c>
      <c r="DI169" s="68">
        <f>(IF(DH169=-1,0,(IF(DH169&gt;DH$4,0,IF(DH169&lt;DH$3,1,((DH$4-DH169)/DH$5))))))*100</f>
        <v>100</v>
      </c>
      <c r="DJ169" s="73">
        <v>0</v>
      </c>
      <c r="DK169" s="66">
        <f>(IF(DJ169=-1,0,(IF(DJ169&gt;DJ$4,0,IF(DJ169&lt;DJ$3,1,((DJ$4-DJ169)/DJ$5))))))*100</f>
        <v>100</v>
      </c>
      <c r="DL169" s="78">
        <f>AVERAGE(CW169,CY169,DA169,DC169,DE169,DG169,DI169,DK169)</f>
        <v>100</v>
      </c>
      <c r="DM169" s="78">
        <f>+DL169</f>
        <v>100</v>
      </c>
      <c r="DN169" s="115">
        <f>ROUND(DL169,1)</f>
        <v>100</v>
      </c>
      <c r="DO169" s="69">
        <f>RANK(DM169,DM$13:DM$224)</f>
        <v>1</v>
      </c>
      <c r="DP169" s="67">
        <v>512</v>
      </c>
      <c r="DQ169" s="66">
        <f>(IF(DP169=-1,0,(IF(DP169&gt;DP$4,0,IF(DP169&lt;DP$3,1,((DP$4-DP169)/DP$5))))))*100</f>
        <v>67.868852459016395</v>
      </c>
      <c r="DR169" s="67">
        <v>25.8</v>
      </c>
      <c r="DS169" s="66">
        <f>(IF(DR169=-1,0,(IF(DR169&gt;DR$4,0,IF(DR169&lt;DR$3,1,((DR$4-DR169)/DR$5))))))*100</f>
        <v>71.091113610798658</v>
      </c>
      <c r="DT169" s="67">
        <v>14</v>
      </c>
      <c r="DU169" s="66">
        <f>DT169/18*100</f>
        <v>77.777777777777786</v>
      </c>
      <c r="DV169" s="78">
        <f>AVERAGE(DU169,DQ169,DS169)</f>
        <v>72.24591461586428</v>
      </c>
      <c r="DW169" s="78">
        <f>+DV169</f>
        <v>72.24591461586428</v>
      </c>
      <c r="DX169" s="115">
        <f>ROUND(DV169,1)</f>
        <v>72.2</v>
      </c>
      <c r="DY169" s="69">
        <f>RANK(DW169,DW$13:DW$224)</f>
        <v>19</v>
      </c>
      <c r="DZ169" s="67">
        <v>34.390080165028401</v>
      </c>
      <c r="EA169" s="68">
        <f>(IF(DZ169=-1,0,(IF(DZ169&lt;DZ$4,0,IF(DZ169&gt;DZ$3,1,((-DZ$4+DZ169)/DZ$5))))))*100</f>
        <v>37.018385538243706</v>
      </c>
      <c r="EB169" s="67">
        <v>13</v>
      </c>
      <c r="EC169" s="66">
        <f>(IF(EB169=-1,0,(IF(EB169&lt;EB$4,0,IF(EB169&gt;EB$3,1,((-EB$4+EB169)/EB$5))))))*100</f>
        <v>81.25</v>
      </c>
      <c r="ED169" s="68">
        <f>AVERAGE(EA169,EC169)</f>
        <v>59.134192769121853</v>
      </c>
      <c r="EE169" s="78">
        <f>+ED169</f>
        <v>59.134192769121853</v>
      </c>
      <c r="EF169" s="115">
        <f>ROUND(ED169,1)</f>
        <v>59.1</v>
      </c>
      <c r="EG169" s="69">
        <f>RANK(EE169,EE$13:EE$224)</f>
        <v>56</v>
      </c>
      <c r="EH169" s="81"/>
      <c r="EI169" s="81"/>
      <c r="EJ169" s="81"/>
      <c r="EK169" s="83">
        <f>RANK(EN169,EN$13:EN$224)</f>
        <v>55</v>
      </c>
      <c r="EL169" s="134">
        <f>ROUND(EM169,1)</f>
        <v>73.3</v>
      </c>
      <c r="EM169" s="158">
        <f>AVERAGE(Q169,AC169,BA169,BH169,BY169,CR169,DL169,DV169,ED169,AO169)</f>
        <v>73.333197930201521</v>
      </c>
      <c r="EN169" s="139">
        <f>AVERAGE(Q169,AC169,BA169,BH169,BY169,CR169,DL169,DV169,ED169,AO169)</f>
        <v>73.333197930201521</v>
      </c>
      <c r="EO169" s="84"/>
      <c r="EP169" s="85"/>
      <c r="EQ169" s="46"/>
    </row>
    <row r="170" spans="1:149" ht="14.45" customHeight="1" x14ac:dyDescent="0.25">
      <c r="A170" s="64" t="s">
        <v>159</v>
      </c>
      <c r="B170" s="156" t="str">
        <f>INDEX('Economy Names'!$A$2:$H$213,'Economy Names'!L159,'Economy Names'!$K$1)</f>
        <v>Russian Federation</v>
      </c>
      <c r="C170" s="86">
        <f>VLOOKUP($C$246,$A$12:$EH$225,C$226,0)*$D$246+VLOOKUP($C$247,$A$12:$EH$225,C$226,0)*$D$247</f>
        <v>4</v>
      </c>
      <c r="D170" s="87">
        <f>VLOOKUP($C$246,$A$12:$EG$225,D$226,0)*$D$246+VLOOKUP($C$247,$A$12:$EG$225,D$226,0)*$D$247</f>
        <v>82.35294117647058</v>
      </c>
      <c r="E170" s="88">
        <f>VLOOKUP($C$246,$A$12:$EH$225,E$226,0)*$D$246+VLOOKUP($C$247,$A$12:$EH$225,E$226,0)*$D$247</f>
        <v>10.1</v>
      </c>
      <c r="F170" s="87">
        <f>VLOOKUP($C$246,$A$12:$EG$225,F$226,0)*$D$246+VLOOKUP($C$247,$A$12:$EG$225,F$226,0)*$D$247</f>
        <v>90.35175879396985</v>
      </c>
      <c r="G170" s="90">
        <f>VLOOKUP($C$246,$A$12:$EH$225,G$226,0)*$D$246+VLOOKUP($C$247,$A$12:$EH$225,G$226,0)*$D$247</f>
        <v>0.95070649469268398</v>
      </c>
      <c r="H170" s="87">
        <f>VLOOKUP($C$246,$A$12:$EG$225,H$226,0)*$D$246+VLOOKUP($C$247,$A$12:$EG$225,H$226,0)*$D$247</f>
        <v>99.524646752653638</v>
      </c>
      <c r="I170" s="86">
        <f>VLOOKUP($C$246,$A$12:$EH$225,I$226,0)*$D$246+VLOOKUP($C$247,$A$12:$EH$225,I$226,0)*$D$247</f>
        <v>4</v>
      </c>
      <c r="J170" s="87">
        <f>VLOOKUP($C$246,$A$12:$EG$225,J$226,0)*$D$246+VLOOKUP($C$247,$A$12:$EG$225,J$226,0)*$D$247</f>
        <v>82.35294117647058</v>
      </c>
      <c r="K170" s="88">
        <f>VLOOKUP($C$246,$A$12:$EH$225,K$226,0)*$D$246+VLOOKUP($C$247,$A$12:$EH$225,K$226,0)*$D$247</f>
        <v>10.1</v>
      </c>
      <c r="L170" s="87">
        <f>VLOOKUP($C$246,$A$12:$EG$225,L$226,0)*$D$246+VLOOKUP($C$247,$A$12:$EG$225,L$226,0)*$D$247</f>
        <v>90.35175879396985</v>
      </c>
      <c r="M170" s="90">
        <f>VLOOKUP($C$246,$A$12:$EH$225,M$226,0)*$D$246+VLOOKUP($C$247,$A$12:$EH$225,M$226,0)*$D$247</f>
        <v>0.95070649469268398</v>
      </c>
      <c r="N170" s="89">
        <f>VLOOKUP($C$246,$A$12:$EG$225,N$226,0)*$D$246+VLOOKUP($C$247,$A$12:$EG$225,N$226,0)*$D$247</f>
        <v>99.524646752653638</v>
      </c>
      <c r="O170" s="90">
        <f>VLOOKUP($C$246,$A$12:$EH$225,O$226,0)*$D$246+VLOOKUP($C$247,$A$12:$EH$225,O$226,0)*$D$247</f>
        <v>0</v>
      </c>
      <c r="P170" s="87">
        <f>VLOOKUP($C$246,$A$12:$EG$225,P$226,0)*$D$246+VLOOKUP($C$247,$A$12:$EG$225,P$226,0)*$D$247</f>
        <v>100</v>
      </c>
      <c r="Q170" s="68">
        <f>25%*P170+12.5%*D170+12.5%*F170+12.5%*H170+12.5%*J170+12.5%*L170+12.5%*N170</f>
        <v>93.057336680773531</v>
      </c>
      <c r="R170" s="78">
        <f>+Q170</f>
        <v>93.057336680773531</v>
      </c>
      <c r="S170" s="115">
        <f>+ROUND(Q170,1)</f>
        <v>93.1</v>
      </c>
      <c r="T170" s="69">
        <f>RANK(R170,R$13:R$224)</f>
        <v>40</v>
      </c>
      <c r="U170" s="88">
        <f>VLOOKUP($C$246,$A$12:$EH$225,U$226,0)*$D$246+VLOOKUP($C$247,$A$12:$EH$225,U$226,0)*$D$247</f>
        <v>13.099999999999998</v>
      </c>
      <c r="V170" s="87">
        <f>VLOOKUP($C$246,$A$12:$EG$225,V$226,0)*$D$246+VLOOKUP($C$247,$A$12:$EG$225,V$226,0)*$D$247</f>
        <v>67.599999999999994</v>
      </c>
      <c r="W170" s="90">
        <f>VLOOKUP($C$246,$A$12:$EH$225,W$226,0)*$D$246+VLOOKUP($C$247,$A$12:$EH$225,W$226,0)*$D$247</f>
        <v>164.5</v>
      </c>
      <c r="X170" s="87">
        <f>VLOOKUP($C$246,$A$12:$EG$225,X$226,0)*$D$246+VLOOKUP($C$247,$A$12:$EG$225,X$226,0)*$D$247</f>
        <v>60.086455331412104</v>
      </c>
      <c r="Y170" s="90">
        <f>VLOOKUP($C$246,$A$12:$EH$225,Y$226,0)*$D$246+VLOOKUP($C$247,$A$12:$EH$225,Y$226,0)*$D$247</f>
        <v>1.087311810744622</v>
      </c>
      <c r="Z170" s="89">
        <f>VLOOKUP($C$246,$A$12:$EG$225,Z$226,0)*$D$246+VLOOKUP($C$247,$A$12:$EG$225,Z$226,0)*$D$247</f>
        <v>94.563440946276884</v>
      </c>
      <c r="AA170" s="91">
        <f>VLOOKUP($C$246,$A$12:$EH$225,AA$226,0)*$D$246+VLOOKUP($C$247,$A$12:$EH$225,AA$226,0)*$D$247</f>
        <v>14</v>
      </c>
      <c r="AB170" s="87">
        <f>VLOOKUP($C$246,$A$12:$EG$225,AB$226,0)*$D$246+VLOOKUP($C$247,$A$12:$EG$225,AB$226,0)*$D$247</f>
        <v>93.333333333333329</v>
      </c>
      <c r="AC170" s="68">
        <f>AVERAGE(V170,X170,Z170,AB170)</f>
        <v>78.89580740275558</v>
      </c>
      <c r="AD170" s="68">
        <f>+AC170</f>
        <v>78.89580740275558</v>
      </c>
      <c r="AE170" s="115">
        <f>+ROUND(AC170,1)</f>
        <v>78.900000000000006</v>
      </c>
      <c r="AF170" s="72">
        <f>RANK(AD170,AD$13:AD$224)</f>
        <v>26</v>
      </c>
      <c r="AG170" s="86">
        <f>VLOOKUP($C$246,$A$12:$EH$225,AG$226,0)*$D$246+VLOOKUP($C$247,$A$12:$EH$225,AG$226,0)*$D$247</f>
        <v>2</v>
      </c>
      <c r="AH170" s="87">
        <f>VLOOKUP($C$246,$A$12:$EG$225,AH$226,0)*$D$246+VLOOKUP($C$247,$A$12:$EG$225,AH$226,0)*$D$247</f>
        <v>100</v>
      </c>
      <c r="AI170" s="86">
        <f>VLOOKUP($C$246,$A$12:$EH$225,AI$226,0)*$D$246+VLOOKUP($C$247,$A$12:$EH$225,AI$226,0)*$D$247</f>
        <v>40.699999999999996</v>
      </c>
      <c r="AJ170" s="87">
        <f>VLOOKUP($C$246,$A$12:$EG$225,AJ$226,0)*$D$246+VLOOKUP($C$247,$A$12:$EG$225,AJ$226,0)*$D$247</f>
        <v>90.130434782608688</v>
      </c>
      <c r="AK170" s="90">
        <f>VLOOKUP($C$246,$A$12:$EH$225,AK$226,0)*$D$246+VLOOKUP($C$247,$A$12:$EH$225,AK$226,0)*$D$247</f>
        <v>5.0086119534316511</v>
      </c>
      <c r="AL170" s="87">
        <f>VLOOKUP($C$246,$A$12:$EG$225,AL$226,0)*$D$246+VLOOKUP($C$247,$A$12:$EG$225,AL$226,0)*$D$247</f>
        <v>99.938165284525525</v>
      </c>
      <c r="AM170" s="86">
        <f>VLOOKUP($C$246,$A$12:$EH$225,AM$226,0)*$D$246+VLOOKUP($C$247,$A$12:$EH$225,AM$226,0)*$D$247</f>
        <v>8</v>
      </c>
      <c r="AN170" s="87">
        <f>VLOOKUP($C$246,$A$12:$EG$225,AN$226,0)*$D$246+VLOOKUP($C$247,$A$12:$EG$225,AN$226,0)*$D$247</f>
        <v>100</v>
      </c>
      <c r="AO170" s="74">
        <f>AVERAGE(AH170,AJ170,AL170,AN170)</f>
        <v>97.517150016783546</v>
      </c>
      <c r="AP170" s="68">
        <f>+AO170</f>
        <v>97.517150016783546</v>
      </c>
      <c r="AQ170" s="115">
        <f>+ROUND(AO170,1)</f>
        <v>97.5</v>
      </c>
      <c r="AR170" s="69">
        <f>RANK(AP170,AP$13:AP$224)</f>
        <v>7</v>
      </c>
      <c r="AS170" s="86">
        <f>VLOOKUP($C$246,$A$12:$EH$225,AS$226,0)*$D$246+VLOOKUP($C$247,$A$12:$EH$225,AS$226,0)*$D$247</f>
        <v>4</v>
      </c>
      <c r="AT170" s="87">
        <f>VLOOKUP($C$246,$A$12:$EG$225,AT$226,0)*$D$246+VLOOKUP($C$247,$A$12:$EG$225,AT$226,0)*$D$247</f>
        <v>75</v>
      </c>
      <c r="AU170" s="86">
        <f>VLOOKUP($C$246,$A$12:$EH$225,AU$226,0)*$D$246+VLOOKUP($C$247,$A$12:$EH$225,AU$226,0)*$D$247</f>
        <v>14</v>
      </c>
      <c r="AV170" s="87">
        <f>VLOOKUP($C$246,$A$12:$EG$225,AV$226,0)*$D$246+VLOOKUP($C$247,$A$12:$EG$225,AV$226,0)*$D$247</f>
        <v>93.779904306220089</v>
      </c>
      <c r="AW170" s="88">
        <f>VLOOKUP($C$246,$A$12:$EH$225,AW$226,0)*$D$246+VLOOKUP($C$247,$A$12:$EH$225,AW$226,0)*$D$247</f>
        <v>0.12927289531492001</v>
      </c>
      <c r="AX170" s="89">
        <f>VLOOKUP($C$246,$A$12:$EG$225,AX$226,0)*$D$246+VLOOKUP($C$247,$A$12:$EG$225,AX$226,0)*$D$247</f>
        <v>99.138180697900538</v>
      </c>
      <c r="AY170" s="86">
        <f>VLOOKUP($C$246,$A$12:$EH$225,AY$226,0)*$D$246+VLOOKUP($C$247,$A$12:$EH$225,AY$226,0)*$D$247</f>
        <v>26</v>
      </c>
      <c r="AZ170" s="87">
        <f>VLOOKUP($C$246,$A$12:$EG$225,AZ$226,0)*$D$246+VLOOKUP($C$247,$A$12:$EG$225,AZ$226,0)*$D$247</f>
        <v>86.666666666666657</v>
      </c>
      <c r="BA170" s="76">
        <f>AVERAGE(AT170,AV170,AX170,AZ170)</f>
        <v>88.646187917696807</v>
      </c>
      <c r="BB170" s="68">
        <f>+BA170</f>
        <v>88.646187917696807</v>
      </c>
      <c r="BC170" s="115">
        <f>+ROUND(BA170,1)</f>
        <v>88.6</v>
      </c>
      <c r="BD170" s="69">
        <f>RANK(BB170,BB$13:BB$224)</f>
        <v>12</v>
      </c>
      <c r="BE170" s="86">
        <f>VLOOKUP($C$246,$A$12:$EH$225,BE$226,0)*$D$246+VLOOKUP($C$247,$A$12:$EH$225,BE$226,0)*$D$247</f>
        <v>7</v>
      </c>
      <c r="BF170" s="86">
        <f>VLOOKUP($C$246,$A$12:$EH$225,BF$226,0)*$D$246+VLOOKUP($C$247,$A$12:$EH$225,BF$226,0)*$D$247</f>
        <v>9</v>
      </c>
      <c r="BG170" s="77">
        <f>+SUM(BE170,BF170)</f>
        <v>16</v>
      </c>
      <c r="BH170" s="76">
        <f>(IF(BG170=-1,0,(IF(BG170&lt;BG$4,0,IF(BG170&gt;BG$3,1,((-BG$4+BG170)/BG$5))))))*100</f>
        <v>80</v>
      </c>
      <c r="BI170" s="119">
        <f>+BH170</f>
        <v>80</v>
      </c>
      <c r="BJ170" s="115">
        <f>ROUND(BH170,1)</f>
        <v>80</v>
      </c>
      <c r="BK170" s="69">
        <f>RANK(BI170,BI$13:BI$224)</f>
        <v>25</v>
      </c>
      <c r="BL170" s="86">
        <f>VLOOKUP($C$246,$A$12:$EH$225,BL$226,0)*$D$246+VLOOKUP($C$247,$A$12:$EH$225,BL$226,0)*$D$247</f>
        <v>5.9999999999999991</v>
      </c>
      <c r="BM170" s="89">
        <f>VLOOKUP($C$246,$A$12:$EG$225,BM$226,0)*$D$246+VLOOKUP($C$247,$A$12:$EG$225,BM$226,0)*$D$247</f>
        <v>60</v>
      </c>
      <c r="BN170" s="86">
        <f>VLOOKUP($C$246,$A$12:$EH$225,BN$226,0)*$D$246+VLOOKUP($C$247,$A$12:$EH$225,BN$226,0)*$D$247</f>
        <v>2</v>
      </c>
      <c r="BO170" s="89">
        <f>VLOOKUP($C$246,$A$12:$EG$225,BO$226,0)*$D$246+VLOOKUP($C$247,$A$12:$EG$225,BO$226,0)*$D$247</f>
        <v>20</v>
      </c>
      <c r="BP170" s="86">
        <f>VLOOKUP($C$246,$A$12:$EH$225,BP$226,0)*$D$246+VLOOKUP($C$247,$A$12:$EH$225,BP$226,0)*$D$247</f>
        <v>7</v>
      </c>
      <c r="BQ170" s="89">
        <f>VLOOKUP($C$246,$A$12:$EG$225,BQ$226,0)*$D$246+VLOOKUP($C$247,$A$12:$EG$225,BQ$226,0)*$D$247</f>
        <v>70</v>
      </c>
      <c r="BR170" s="86">
        <f>VLOOKUP($C$246,$A$12:$EH$225,BR$226,0)*$D$246+VLOOKUP($C$247,$A$12:$EH$225,BR$226,0)*$D$247</f>
        <v>5</v>
      </c>
      <c r="BS170" s="89">
        <f>VLOOKUP($C$246,$A$12:$EG$225,BS$226,0)*$D$246+VLOOKUP($C$247,$A$12:$EG$225,BS$226,0)*$D$247</f>
        <v>83.333333333333343</v>
      </c>
      <c r="BT170" s="86">
        <f>VLOOKUP($C$246,$A$12:$EH$225,BT$226,0)*$D$246+VLOOKUP($C$247,$A$12:$EH$225,BT$226,0)*$D$247</f>
        <v>4</v>
      </c>
      <c r="BU170" s="89">
        <f>VLOOKUP($C$246,$A$12:$EG$225,BU$226,0)*$D$246+VLOOKUP($C$247,$A$12:$EG$225,BU$226,0)*$D$247</f>
        <v>57.142857142857139</v>
      </c>
      <c r="BV170" s="86">
        <f>VLOOKUP($C$246,$A$12:$EH$225,BV$226,0)*$D$246+VLOOKUP($C$247,$A$12:$EH$225,BV$226,0)*$D$247</f>
        <v>5.9999999999999991</v>
      </c>
      <c r="BW170" s="87">
        <f>VLOOKUP($C$246,$A$12:$EG$225,BW$226,0)*$D$246+VLOOKUP($C$247,$A$12:$EG$225,BW$226,0)*$D$247</f>
        <v>85.714285714285708</v>
      </c>
      <c r="BX170" s="77">
        <f>+SUM(BN170,BL170,BP170,BR170,BT170,BV170)</f>
        <v>30</v>
      </c>
      <c r="BY170" s="80">
        <f>(IF(BX170=-1,0,(IF(BX170&lt;BX$4,0,IF(BX170&gt;BX$3,1,((-BX$4+BX170)/BX$5))))))*100</f>
        <v>60</v>
      </c>
      <c r="BZ170" s="78">
        <f>+BY170</f>
        <v>60</v>
      </c>
      <c r="CA170" s="115">
        <f>+ROUND(BY170,1)</f>
        <v>60</v>
      </c>
      <c r="CB170" s="72">
        <f>RANK(BZ170,BZ$13:BZ$224)</f>
        <v>72</v>
      </c>
      <c r="CC170" s="86">
        <f>VLOOKUP($C$246,$A$12:$EH$225,CC$226,0)*$D$246+VLOOKUP($C$247,$A$12:$EH$225,CC$226,0)*$D$247</f>
        <v>9</v>
      </c>
      <c r="CD170" s="89">
        <f>VLOOKUP($C$246,$A$12:$EH$225,CD$226,0)*$D$246+VLOOKUP($C$247,$A$12:$EH$225,CD$226,0)*$D$247</f>
        <v>90</v>
      </c>
      <c r="CE170" s="86">
        <f>VLOOKUP($C$246,$A$12:$EH$225,CE$226,0)*$D$246+VLOOKUP($C$247,$A$12:$EH$225,CE$226,0)*$D$247</f>
        <v>159</v>
      </c>
      <c r="CF170" s="87">
        <f>VLOOKUP($C$246,$A$12:$EH$225,CF$226,0)*$D$246+VLOOKUP($C$247,$A$12:$EH$225,CF$226,0)*$D$247</f>
        <v>82.998454404945903</v>
      </c>
      <c r="CG170" s="88">
        <f>VLOOKUP($C$246,$A$12:$EH$225,CG$226,0)*$D$246+VLOOKUP($C$247,$A$12:$EH$225,CG$226,0)*$D$247</f>
        <v>46.195111237248895</v>
      </c>
      <c r="CH170" s="87">
        <f>VLOOKUP($C$246,$A$12:$EH$225,CH$226,0)*$D$246+VLOOKUP($C$247,$A$12:$EH$225,CH$226,0)*$D$247</f>
        <v>71.104240566298927</v>
      </c>
      <c r="CI170" s="90">
        <f>IF(OR(VLOOKUP($C$246,$A$12:$EH$225,CI$226,0)="NO VAT",VLOOKUP($C$247,$A$12:$EH$225,CI$226,0)="NO VAT"), "NO VAT", (IF(OR(VLOOKUP($C$246,$A$12:$EH$225,CI$226,0)="NO REFUND", VLOOKUP($C$247,$A$12:$EH$225,CI$226,0)="NO REFUND"), "NO REFUND", VLOOKUP($C$246,$A$12:$EH$225,CI$226,0)*$D$246+VLOOKUP($C$247,$A$12:$EH$225,CI$226,0)*$D$247)))</f>
        <v>7.2</v>
      </c>
      <c r="CJ170" s="89">
        <f>IF(OR(VLOOKUP($C$246,$A$12:$EH$225,CJ$226,0)="NO VAT",VLOOKUP($C$247,$A$12:$EH$225,CJ$226,0)="NO VAT"), "NO VAT", (IF(OR(VLOOKUP($C$246,$A$12:$EH$225,CJ$226,0)="NO REFUND", VLOOKUP($C$247,$A$12:$EH$225,CJ$226,0)="NO REFUND"), "NO REFUND", VLOOKUP($C$246,$A$12:$EH$225,CJ$226,0)*$D$246+VLOOKUP($C$247,$A$12:$EH$225,CJ$226,0)*$D$247)))</f>
        <v>85.6</v>
      </c>
      <c r="CK170" s="90">
        <f>IF(OR(VLOOKUP($C$246,$A$12:$EH$225,CK$226,0)="NO VAT",VLOOKUP($C$247,$A$12:$EH$225,CK$226,0)="NO VAT"), "NO VAT", (IF(OR(VLOOKUP($C$246,$A$12:$EH$225,CK$226,0)="NO REFUND", VLOOKUP($C$247,$A$12:$EH$225,CK$226,0)="NO REFUND"), "NO REFUND", VLOOKUP($C$246,$A$12:$EH$225,CK$226,0)*$D$246+VLOOKUP($C$247,$A$12:$EH$225,CK$226,0)*$D$247)))</f>
        <v>19.3571428571429</v>
      </c>
      <c r="CL170" s="89">
        <f>IF(OR(VLOOKUP($C$246,$A$12:$EH$225,CL$226,0)="NO VAT",VLOOKUP($C$247,$A$12:$EH$225,CL$226,0)="NO VAT"), "NO VAT", (IF(OR(VLOOKUP($C$246,$A$12:$EH$225,CL$226,0)="NO REFUND", VLOOKUP($C$247,$A$12:$EH$225,CL$226,0)="NO REFUND"), "NO REFUND", VLOOKUP($C$246,$A$12:$EH$225,CL$226,0)*$D$246+VLOOKUP($C$247,$A$12:$EH$225,CL$226,0)*$D$247)))</f>
        <v>68.80860452289015</v>
      </c>
      <c r="CM170" s="90">
        <f>IF(OR(VLOOKUP($C$246,$A$12:$EH$225,CM$226,0)="NO CIT",VLOOKUP($C$247,$A$12:$EH$225,CM$226,0)="NO CIT"), "NO CIT",VLOOKUP($C$246,$A$12:$EH$225,CM$226,0)*$D$246+VLOOKUP($C$247,$A$12:$EH$225,CM$226,0)*$D$247)</f>
        <v>6</v>
      </c>
      <c r="CN170" s="89">
        <f>IF(OR(VLOOKUP($C$246,$A$12:$EH$225,CN$226,0)="NO CIT",VLOOKUP($C$247,$A$12:$EH$225,CN$226,0)="NO CIT"), "NO CIT",VLOOKUP($C$246,$A$12:$EH$225,CN$226,0)*$D$246+VLOOKUP($C$247,$A$12:$EH$225,CN$226,0)*$D$247)</f>
        <v>91.743119266055047</v>
      </c>
      <c r="CO170" s="90">
        <f>IF(OR(VLOOKUP($C$246,$A$12:$EH$225,CO$226,0)="NO CIT",VLOOKUP($C$247,$A$12:$EH$225,CO$226,0)="NO CIT"), "NO CIT",VLOOKUP($C$246,$A$12:$EH$225,CO$226,0)*$D$246+VLOOKUP($C$247,$A$12:$EH$225,CO$226,0)*$D$247)</f>
        <v>11.2</v>
      </c>
      <c r="CP170" s="90">
        <f>IF(OR(VLOOKUP($C$246,$A$12:$EH$225,CP$226,0)="NO CIT",VLOOKUP($C$247,$A$12:$EH$225,CP$226,0)="NO CIT"), "NO CIT",VLOOKUP($C$246,$A$12:$EH$225,CP$226,0)*$D$246+VLOOKUP($C$247,$A$12:$EH$225,CP$226,0)*$D$247)</f>
        <v>65</v>
      </c>
      <c r="CQ170" s="157">
        <f>IF(OR(ISNUMBER(CJ170),ISNUMBER(CL170),ISNUMBER(CN170),ISNUMBER(CP170)),AVERAGE(CJ170,CL170,CN170,CP170),"")</f>
        <v>77.787930947236291</v>
      </c>
      <c r="CR170" s="128">
        <f>AVERAGE(CD170,CF170,CH170,CQ170)</f>
        <v>80.472656479620284</v>
      </c>
      <c r="CS170" s="78">
        <f>+CR170</f>
        <v>80.472656479620284</v>
      </c>
      <c r="CT170" s="115">
        <f>ROUND(CR170,1)</f>
        <v>80.5</v>
      </c>
      <c r="CU170" s="69">
        <f>RANK(CS170,CS$13:CS$224)</f>
        <v>58</v>
      </c>
      <c r="CV170" s="86">
        <f>VLOOKUP($C$246,$A$12:$EH$225,CV$226,0)*$D$246+VLOOKUP($C$247,$A$12:$EH$225,CV$226,0)*$D$247</f>
        <v>66</v>
      </c>
      <c r="CW170" s="89">
        <f>VLOOKUP($C$246,$A$12:$EG$225,CW$226,0)*$D$246+VLOOKUP($C$247,$A$12:$EG$225,CW$226,0)*$D$247</f>
        <v>59.119496855345901</v>
      </c>
      <c r="CX170" s="88">
        <f>VLOOKUP($C$246,$A$12:$EH$225,CX$226,0)*$D$246+VLOOKUP($C$247,$A$12:$EH$225,CX$226,0)*$D$247</f>
        <v>25.4</v>
      </c>
      <c r="CY170" s="89">
        <f>VLOOKUP($C$246,$A$12:$EG$225,CY$226,0)*$D$246+VLOOKUP($C$247,$A$12:$EG$225,CY$226,0)*$D$247</f>
        <v>85.562130177514788</v>
      </c>
      <c r="CZ170" s="86">
        <f>VLOOKUP($C$246,$A$12:$EH$225,CZ$226,0)*$D$246+VLOOKUP($C$247,$A$12:$EH$225,CZ$226,0)*$D$247</f>
        <v>580</v>
      </c>
      <c r="DA170" s="89">
        <f>VLOOKUP($C$246,$A$12:$EG$225,DA$226,0)*$D$246+VLOOKUP($C$247,$A$12:$EG$225,DA$226,0)*$D$247</f>
        <v>45.283018867924525</v>
      </c>
      <c r="DB170" s="86">
        <f>VLOOKUP($C$246,$A$12:$EH$225,DB$226,0)*$D$246+VLOOKUP($C$247,$A$12:$EH$225,DB$226,0)*$D$247</f>
        <v>92</v>
      </c>
      <c r="DC170" s="89">
        <f>VLOOKUP($C$246,$A$12:$EG$225,DC$226,0)*$D$246+VLOOKUP($C$247,$A$12:$EG$225,DC$226,0)*$D$247</f>
        <v>77</v>
      </c>
      <c r="DD170" s="86">
        <f>VLOOKUP($C$246,$A$12:$EH$225,DD$226,0)*$D$246+VLOOKUP($C$247,$A$12:$EH$225,DD$226,0)*$D$247</f>
        <v>29.999999999999996</v>
      </c>
      <c r="DE170" s="89">
        <f>VLOOKUP($C$246,$A$12:$EG$225,DE$226,0)*$D$246+VLOOKUP($C$247,$A$12:$EG$225,DE$226,0)*$D$247</f>
        <v>89.605734767025083</v>
      </c>
      <c r="DF170" s="88">
        <f>VLOOKUP($C$246,$A$12:$EH$225,DF$226,0)*$D$246+VLOOKUP($C$247,$A$12:$EH$225,DF$226,0)*$D$247</f>
        <v>42.5</v>
      </c>
      <c r="DG170" s="89">
        <f>VLOOKUP($C$246,$A$12:$EG$225,DG$226,0)*$D$246+VLOOKUP($C$247,$A$12:$EG$225,DG$226,0)*$D$247</f>
        <v>82.63598326359832</v>
      </c>
      <c r="DH170" s="90">
        <f>VLOOKUP($C$246,$A$12:$EH$225,DH$226,0)*$D$246+VLOOKUP($C$247,$A$12:$EH$225,DH$226,0)*$D$247</f>
        <v>520</v>
      </c>
      <c r="DI170" s="89">
        <f>VLOOKUP($C$246,$A$12:$EG$225,DI$226,0)*$D$246+VLOOKUP($C$247,$A$12:$EG$225,DI$226,0)*$D$247</f>
        <v>56.666666666666657</v>
      </c>
      <c r="DJ170" s="86">
        <f>VLOOKUP($C$246,$A$12:$EH$225,DJ$226,0)*$D$246+VLOOKUP($C$247,$A$12:$EH$225,DJ$226,0)*$D$247</f>
        <v>152.5</v>
      </c>
      <c r="DK170" s="87">
        <f>VLOOKUP($C$246,$A$12:$EG$225,DK$226,0)*$D$246+VLOOKUP($C$247,$A$12:$EG$225,DK$226,0)*$D$247</f>
        <v>78.214285714285722</v>
      </c>
      <c r="DL170" s="78">
        <f>AVERAGE(CW170,CY170,DA170,DC170,DE170,DG170,DI170,DK170)</f>
        <v>71.760914539045132</v>
      </c>
      <c r="DM170" s="78">
        <f>+DL170</f>
        <v>71.760914539045132</v>
      </c>
      <c r="DN170" s="115">
        <f>ROUND(DL170,1)</f>
        <v>71.8</v>
      </c>
      <c r="DO170" s="69">
        <f>RANK(DM170,DM$13:DM$224)</f>
        <v>99</v>
      </c>
      <c r="DP170" s="90">
        <f>VLOOKUP($C$246,$A$12:$EH$225,DP$226,0)*$D$246+VLOOKUP($C$247,$A$12:$EH$225,DP$226,0)*$D$247</f>
        <v>337</v>
      </c>
      <c r="DQ170" s="87">
        <f>VLOOKUP($C$246,$A$12:$EG$225,DQ$226,0)*$D$246+VLOOKUP($C$247,$A$12:$EG$225,DQ$226,0)*$D$247</f>
        <v>82.213114754098356</v>
      </c>
      <c r="DR170" s="88">
        <f>VLOOKUP($C$246,$A$12:$EH$225,DR$226,0)*$D$246+VLOOKUP($C$247,$A$12:$EH$225,DR$226,0)*$D$247</f>
        <v>16.5</v>
      </c>
      <c r="DS170" s="87">
        <f>VLOOKUP($C$246,$A$12:$EG$225,DS$226,0)*$D$246+VLOOKUP($C$247,$A$12:$EG$225,DS$226,0)*$D$247</f>
        <v>81.552305961754769</v>
      </c>
      <c r="DT170" s="88">
        <f>VLOOKUP($C$246,$A$12:$EH$225,DT$226,0)*$D$246+VLOOKUP($C$247,$A$12:$EH$225,DT$226,0)*$D$247</f>
        <v>9.5</v>
      </c>
      <c r="DU170" s="87">
        <f>VLOOKUP($C$246,$A$12:$EG$225,DU$226,0)*$D$246+VLOOKUP($C$247,$A$12:$EG$225,DU$226,0)*$D$247</f>
        <v>52.777777777777771</v>
      </c>
      <c r="DV170" s="78">
        <f>AVERAGE(DU170,DQ170,DS170)</f>
        <v>72.181066164543623</v>
      </c>
      <c r="DW170" s="78">
        <f>+DV170</f>
        <v>72.181066164543623</v>
      </c>
      <c r="DX170" s="115">
        <f>ROUND(DV170,1)</f>
        <v>72.2</v>
      </c>
      <c r="DY170" s="69">
        <f>RANK(DW170,DW$13:DW$224)</f>
        <v>21</v>
      </c>
      <c r="DZ170" s="88">
        <f>VLOOKUP($C$246,$A$12:$EH$225,DZ$226,0)*$D$246+VLOOKUP($C$247,$A$12:$EH$225,DZ$226,0)*$D$247</f>
        <v>43.03088961629949</v>
      </c>
      <c r="EA170" s="89">
        <f>VLOOKUP($C$246,$A$12:$EG$225,EA$226,0)*$D$246+VLOOKUP($C$247,$A$12:$EG$225,EA$226,0)*$D$247</f>
        <v>46.319579780731416</v>
      </c>
      <c r="EB170" s="90">
        <f>VLOOKUP($C$246,$A$12:$EG$224,EB$226,FALSE)*$D$246+VLOOKUP($C$247,$A$12:$EG$224,EB$226,FALSE)*$D$247</f>
        <v>11.499999999999998</v>
      </c>
      <c r="EC170" s="87">
        <f>VLOOKUP($C$246,$A$12:$EG$225,EC$226,0)*$D$246+VLOOKUP($C$247,$A$12:$EG$225,EC$226,0)*$D$247</f>
        <v>71.875</v>
      </c>
      <c r="ED170" s="68">
        <f>AVERAGE(EA170,EC170)</f>
        <v>59.097289890365708</v>
      </c>
      <c r="EE170" s="78">
        <f>+ED170</f>
        <v>59.097289890365708</v>
      </c>
      <c r="EF170" s="115">
        <f>ROUND(ED170,1)</f>
        <v>59.1</v>
      </c>
      <c r="EG170" s="69">
        <f>RANK(EE170,EE$13:EE$224)</f>
        <v>57</v>
      </c>
      <c r="EH170" s="81"/>
      <c r="EI170" s="92">
        <v>2</v>
      </c>
      <c r="EJ170" s="81"/>
      <c r="EK170" s="83">
        <f>RANK(EN170,EN$13:EN$224)</f>
        <v>28</v>
      </c>
      <c r="EL170" s="134">
        <f>ROUND(EM170,1)</f>
        <v>78.2</v>
      </c>
      <c r="EM170" s="158">
        <f>AVERAGE(Q170,AC170,BA170,BH170,BY170,CR170,DL170,DV170,ED170,AO170)</f>
        <v>78.162840909158419</v>
      </c>
      <c r="EN170" s="139">
        <f>AVERAGE(Q170,AC170,BA170,BH170,BY170,CR170,DL170,DV170,ED170,AO170)</f>
        <v>78.162840909158419</v>
      </c>
      <c r="EO170" s="84">
        <v>1</v>
      </c>
      <c r="EP170" s="85"/>
      <c r="EQ170" s="46"/>
      <c r="ES170" s="84">
        <v>1</v>
      </c>
    </row>
    <row r="171" spans="1:149" ht="14.45" customHeight="1" x14ac:dyDescent="0.25">
      <c r="A171" s="64" t="s">
        <v>1897</v>
      </c>
      <c r="B171" s="156" t="str">
        <f>INDEX('Economy Names'!$A$2:$H$213,'Economy Names'!L160,'Economy Names'!$K$1)</f>
        <v>Russian Federation Moscow</v>
      </c>
      <c r="C171" s="65">
        <v>4</v>
      </c>
      <c r="D171" s="66">
        <f>(IF(C171=-1,0,(IF(C171&gt;C$4,0,IF(C171&lt;C$3,1,((C$4-C171)/C$5))))))*100</f>
        <v>82.35294117647058</v>
      </c>
      <c r="E171" s="65">
        <v>11</v>
      </c>
      <c r="F171" s="66">
        <f>(IF(E171=-1,0,(IF(E171&gt;E$4,0,IF(E171&lt;E$3,1,((E$4-E171)/E$5))))))*100</f>
        <v>89.447236180904525</v>
      </c>
      <c r="G171" s="67">
        <v>0.94201100846074004</v>
      </c>
      <c r="H171" s="66">
        <f>(IF(G171=-1,0,(IF(G171&gt;G$4,0,IF(G171&lt;G$3,1,((G$4-G171)/G$5))))))*100</f>
        <v>99.528994495769624</v>
      </c>
      <c r="I171" s="65">
        <v>4</v>
      </c>
      <c r="J171" s="66">
        <f>(IF(I171=-1,0,(IF(I171&gt;I$4,0,IF(I171&lt;I$3,1,((I$4-I171)/I$5))))))*100</f>
        <v>82.35294117647058</v>
      </c>
      <c r="K171" s="65">
        <v>11</v>
      </c>
      <c r="L171" s="66">
        <f>(IF(K171=-1,0,(IF(K171&gt;K$4,0,IF(K171&lt;K$3,1,((K$4-K171)/K$5))))))*100</f>
        <v>89.447236180904525</v>
      </c>
      <c r="M171" s="67">
        <v>0.94201100846074004</v>
      </c>
      <c r="N171" s="68">
        <f>(IF(M171=-1,0,(IF(M171&gt;M$4,0,IF(M171&lt;M$3,1,((M$4-M171)/M$5))))))*100</f>
        <v>99.528994495769624</v>
      </c>
      <c r="O171" s="67">
        <v>0</v>
      </c>
      <c r="P171" s="66">
        <f>(IF(O171=-1,0,(IF(O171&gt;O$4,0,IF(O171&lt;O$3,1,((O$4-O171)/O$5))))))*100</f>
        <v>100</v>
      </c>
      <c r="Q171" s="68">
        <f>25%*P171+12.5%*D171+12.5%*F171+12.5%*H171+12.5%*J171+12.5%*L171+12.5%*N171</f>
        <v>92.832292963286179</v>
      </c>
      <c r="R171" s="78"/>
      <c r="S171" s="115">
        <f>+ROUND(Q171,1)</f>
        <v>92.8</v>
      </c>
      <c r="T171" s="69">
        <f>+VLOOKUP($F$237,$A$13:$DI$224,T$226,0)</f>
        <v>40</v>
      </c>
      <c r="U171" s="70">
        <v>14</v>
      </c>
      <c r="V171" s="66">
        <f>(IF(U171=-1,0,(IF(U171&gt;U$4,0,IF(U171&lt;U$3,1,((U$4-U171)/U$5))))))*100</f>
        <v>64</v>
      </c>
      <c r="W171" s="70">
        <v>160</v>
      </c>
      <c r="X171" s="66">
        <f>(IF(W171=-1,0,(IF(W171&gt;W$4,0,IF(W171&lt;W$3,1,((W$4-W171)/W$5))))))*100</f>
        <v>61.383285302593663</v>
      </c>
      <c r="Y171" s="71">
        <v>1.16304854358217</v>
      </c>
      <c r="Z171" s="68">
        <f>(IF(Y171=-1,0,(IF(Y171&gt;Y$4,0,IF(Y171&lt;Y$3,1,((Y$4-Y171)/Y$5))))))*100</f>
        <v>94.184757282089151</v>
      </c>
      <c r="AA171" s="70">
        <v>14</v>
      </c>
      <c r="AB171" s="66">
        <f>IF(AA171="No Practice", 0, AA171/15*100)</f>
        <v>93.333333333333329</v>
      </c>
      <c r="AC171" s="68">
        <f>AVERAGE(V171,X171,Z171,AB171)</f>
        <v>78.225343979504032</v>
      </c>
      <c r="AD171" s="68"/>
      <c r="AE171" s="115">
        <f>+ROUND(AC171,1)</f>
        <v>78.2</v>
      </c>
      <c r="AF171" s="72">
        <f>+VLOOKUP($F$237,$A$13:$DI$224,AF$226,0)</f>
        <v>26</v>
      </c>
      <c r="AG171" s="70">
        <v>2</v>
      </c>
      <c r="AH171" s="66">
        <f>(IF(AG171=-1,0,(IF(AG171&gt;AG$4,0,IF(AG171&lt;AG$3,1,((AG$4-AG171)/AG$5))))))*100</f>
        <v>100</v>
      </c>
      <c r="AI171" s="70">
        <v>38</v>
      </c>
      <c r="AJ171" s="66">
        <f>(IF(AI171=-1,0,(IF(AI171&gt;AI$4,0,IF(AI171&lt;AI$3,1,((AI$4-AI171)/AI$5))))))*100</f>
        <v>91.304347826086953</v>
      </c>
      <c r="AK171" s="71">
        <v>4.7067594530217702</v>
      </c>
      <c r="AL171" s="66">
        <f>(IF(AK171=-1,0,(IF(AK171&gt;AK$4,0,IF(AK171&lt;AK$3,1,((AK$4-AK171)/AK$5))))))*100</f>
        <v>99.941891858604663</v>
      </c>
      <c r="AM171" s="70">
        <v>8</v>
      </c>
      <c r="AN171" s="66">
        <f>+IF(AM171="No Practice",0,AM171/8)*100</f>
        <v>100</v>
      </c>
      <c r="AO171" s="74">
        <f>AVERAGE(AH171,AJ171,AL171,AN171)</f>
        <v>97.811559921172901</v>
      </c>
      <c r="AP171" s="68"/>
      <c r="AQ171" s="115">
        <f>+ROUND(AO171,1)</f>
        <v>97.8</v>
      </c>
      <c r="AR171" s="69">
        <f>+VLOOKUP($F$237,$A$13:$DI$224,AR$226,0)</f>
        <v>7</v>
      </c>
      <c r="AS171" s="75">
        <v>4</v>
      </c>
      <c r="AT171" s="66">
        <f>(IF(AS171=-1,0,(IF(AS171&gt;AS$4,0,IF(AS171&lt;AS$3,1,((AS$4-AS171)/AS$5))))))*100</f>
        <v>75</v>
      </c>
      <c r="AU171" s="75">
        <v>14</v>
      </c>
      <c r="AV171" s="66">
        <f>(IF(AU171=-1,0,(IF(AU171&gt;AU$4,0,IF(AU171&lt;AU$3,1,((AU$4-AU171)/AU$5))))))*100</f>
        <v>93.779904306220089</v>
      </c>
      <c r="AW171" s="75">
        <v>0.12927289531492001</v>
      </c>
      <c r="AX171" s="68">
        <f>(IF(AW171=-1,0,(IF(AW171&gt;AW$4,0,IF(AW171&lt;AW$3,1,((AW$4-AW171)/AW$5))))))*100</f>
        <v>99.138180697900538</v>
      </c>
      <c r="AY171" s="75">
        <v>26</v>
      </c>
      <c r="AZ171" s="66">
        <f>+IF(AY171="No Practice",0,AY171/30)*100</f>
        <v>86.666666666666671</v>
      </c>
      <c r="BA171" s="76">
        <f>AVERAGE(AT171,AV171,AX171,AZ171)</f>
        <v>88.646187917696821</v>
      </c>
      <c r="BB171" s="68"/>
      <c r="BC171" s="115">
        <f>+ROUND(BA171,1)</f>
        <v>88.6</v>
      </c>
      <c r="BD171" s="69">
        <f>+VLOOKUP($F$237,$A$13:$DI$224,BD$226,0)</f>
        <v>12</v>
      </c>
      <c r="BE171" s="73">
        <v>7</v>
      </c>
      <c r="BF171" s="73">
        <v>9</v>
      </c>
      <c r="BG171" s="77">
        <f>+SUM(BE171,BF171)</f>
        <v>16</v>
      </c>
      <c r="BH171" s="76">
        <f>(IF(BG171=-1,0,(IF(BG171&lt;BG$4,0,IF(BG171&gt;BG$3,1,((-BG$4+BG171)/BG$5))))))*100</f>
        <v>80</v>
      </c>
      <c r="BI171" s="119"/>
      <c r="BJ171" s="115">
        <f>ROUND(BH171,1)</f>
        <v>80</v>
      </c>
      <c r="BK171" s="69">
        <f>+VLOOKUP($F$237,$A$13:$DI$224,BK$226,0)</f>
        <v>25</v>
      </c>
      <c r="BL171" s="73">
        <v>6</v>
      </c>
      <c r="BM171" s="68">
        <f>(IF(BL171=-1,0,(IF(BL171&lt;BL$4,0,IF(BL171&gt;BL$3,1,((-BL$4+BL171)/BL$5))))))*100</f>
        <v>60</v>
      </c>
      <c r="BN171" s="73">
        <v>2</v>
      </c>
      <c r="BO171" s="68">
        <f>(IF(BN171=-1,0,(IF(BN171&lt;BN$4,0,IF(BN171&gt;BN$3,1,((-BN$4+BN171)/BN$5))))))*100</f>
        <v>20</v>
      </c>
      <c r="BP171" s="73">
        <v>7</v>
      </c>
      <c r="BQ171" s="68">
        <f>(IF(BP171=-1,0,(IF(BP171&lt;BP$4,0,IF(BP171&gt;BP$3,1,((-BP$4+BP171)/BP$5))))))*100</f>
        <v>70</v>
      </c>
      <c r="BR171" s="73">
        <v>5</v>
      </c>
      <c r="BS171" s="78">
        <f>(IF(BR171=-1,0,(IF(BR171&lt;BR$4,0,IF(BR171&gt;BR$3,1,((-BR$4+BR171)/BR$5))))))*100</f>
        <v>83.333333333333343</v>
      </c>
      <c r="BT171" s="73">
        <v>4</v>
      </c>
      <c r="BU171" s="68">
        <f>(IF(BT171=-1,0,(IF(BT171&lt;BT$4,0,IF(BT171&gt;BT$3,1,((-BT$4+BT171)/BT$5))))))*100</f>
        <v>57.142857142857139</v>
      </c>
      <c r="BV171" s="73">
        <v>6</v>
      </c>
      <c r="BW171" s="66">
        <f>(IF(BV171=-1,0,(IF(BV171&lt;BV$4,0,IF(BV171&gt;BV$3,1,((-BV$4+BV171)/BV$5))))))*100</f>
        <v>85.714285714285708</v>
      </c>
      <c r="BX171" s="77">
        <f>+SUM(BN171,BL171,BP171,BR171,BT171,BV171)</f>
        <v>30</v>
      </c>
      <c r="BY171" s="80">
        <f>(IF(BX171=-1,0,(IF(BX171&lt;BX$4,0,IF(BX171&gt;BX$3,1,((-BX$4+BX171)/BX$5))))))*100</f>
        <v>60</v>
      </c>
      <c r="BZ171" s="78"/>
      <c r="CA171" s="115">
        <f>+ROUND(BY171,1)</f>
        <v>60</v>
      </c>
      <c r="CB171" s="72">
        <f>+VLOOKUP($F$237,$A$13:$DI$224,CB$226,0)</f>
        <v>72</v>
      </c>
      <c r="CC171" s="73">
        <v>9</v>
      </c>
      <c r="CD171" s="68">
        <f>(IF(CC171=-1,0,(IF(CC171&gt;CC$4,0,IF(CC171&lt;CC$3,1,((CC$4-CC171)/CC$5))))))*100</f>
        <v>90</v>
      </c>
      <c r="CE171" s="73">
        <v>159</v>
      </c>
      <c r="CF171" s="66">
        <f>(IF(CE171=-1,0,(IF(CE171&gt;CE$4,0,IF(CE171&lt;CE$3,1,((CE$4-CE171)/CE$5))))))*100</f>
        <v>82.998454404945903</v>
      </c>
      <c r="CG171" s="73">
        <v>46.177117121168401</v>
      </c>
      <c r="CH171" s="66">
        <f>(IF(CG171=-1,0,(IF(CG171&gt;CG$4,0,IF(CG171&lt;CG$3,1,((CG$4-CG171)/CG$5)^$CH$3)))))*100</f>
        <v>71.131317260358955</v>
      </c>
      <c r="CI171" s="73">
        <v>7.2</v>
      </c>
      <c r="CJ171" s="78">
        <f>IF(CI171="NO VAT","No VAT",(IF(CI171="NO REFUND",0,(IF(CI171&gt;CI$5,0,IF(CI171&lt;CI$3,1,((CI$5-CI171)/CI$5))))))*100)</f>
        <v>85.6</v>
      </c>
      <c r="CK171" s="73">
        <v>19.3571428571429</v>
      </c>
      <c r="CL171" s="68">
        <f>IF(CK171="NO VAT","No VAT",(IF(CK171="NO REFUND",0,(IF(CK171&gt;CK$4,0,IF(CK171&lt;CK$3,1,((CK$4-CK171)/CK$5))))))*100)</f>
        <v>68.80860452289015</v>
      </c>
      <c r="CM171" s="73">
        <v>7.5</v>
      </c>
      <c r="CN171" s="68">
        <f>IF(CM171="NO CIT","No CIT",IF(CM171&gt;CM$4,0,IF(CM171&lt;CM$3,1,((CM$4-CM171)/CM$5)))*100)</f>
        <v>88.9908256880734</v>
      </c>
      <c r="CO171" s="73">
        <v>16</v>
      </c>
      <c r="CP171" s="66">
        <f>IF(CO171="NO CIT","No CIT",IF(CO171&gt;CO$4,0,IF(CO171&lt;CO$3,1,((CO$5-CO171)/CO$5)))*100)</f>
        <v>50</v>
      </c>
      <c r="CQ171" s="157">
        <f>IF(OR(ISNUMBER(CJ171),ISNUMBER(CL171),ISNUMBER(CN171),ISNUMBER(CP171)),AVERAGE(CJ171,CL171,CN171,CP171),"")</f>
        <v>73.349857552740886</v>
      </c>
      <c r="CR171" s="128">
        <f>AVERAGE(CD171,CF171,CH171,CQ171)</f>
        <v>79.369907304511443</v>
      </c>
      <c r="CS171" s="78"/>
      <c r="CT171" s="115">
        <f>ROUND(CR171,1)</f>
        <v>79.400000000000006</v>
      </c>
      <c r="CU171" s="69">
        <f>+VLOOKUP($F$237,$A$13:$EL$224,CU$226,0)</f>
        <v>58</v>
      </c>
      <c r="CV171" s="73">
        <v>66</v>
      </c>
      <c r="CW171" s="68">
        <f>(IF(CV171=-1,0,(IF(CV171&gt;CV$4,0,IF(CV171&lt;CV$3,1,((CV$4-CV171)/CV$5))))))*100</f>
        <v>59.119496855345908</v>
      </c>
      <c r="CX171" s="73">
        <v>26</v>
      </c>
      <c r="CY171" s="68">
        <f>(IF(CX171=-1,0,(IF(CX171&gt;CX$4,0,IF(CX171&lt;CX$3,1,((CX$4-CX171)/CX$5))))))*100</f>
        <v>85.207100591715985</v>
      </c>
      <c r="CZ171" s="73">
        <v>580</v>
      </c>
      <c r="DA171" s="68">
        <f>(IF(CZ171=-1,0,(IF(CZ171&gt;CZ$4,0,IF(CZ171&lt;CZ$3,1,((CZ$4-CZ171)/CZ$5))))))*100</f>
        <v>45.283018867924532</v>
      </c>
      <c r="DB171" s="73">
        <v>80</v>
      </c>
      <c r="DC171" s="68">
        <f>(IF(DB171=-1,0,(IF(DB171&gt;DB$4,0,IF(DB171&lt;DB$3,1,((DB$4-DB171)/DB$5))))))*100</f>
        <v>80</v>
      </c>
      <c r="DD171" s="73">
        <v>12</v>
      </c>
      <c r="DE171" s="68">
        <f>(IF(DD171=-1,0,(IF(DD171&gt;DD$4,0,IF(DD171&lt;DD$3,1,((DD$4-DD171)/DD$5))))))*100</f>
        <v>96.057347670250891</v>
      </c>
      <c r="DF171" s="73">
        <v>42.5</v>
      </c>
      <c r="DG171" s="68">
        <f>(IF(DF171=-1,0,(IF(DF171&gt;DF$4,0,IF(DF171&lt;DF$3,1,((DF$4-DF171)/DF$5))))))*100</f>
        <v>82.63598326359832</v>
      </c>
      <c r="DH171" s="73">
        <v>400</v>
      </c>
      <c r="DI171" s="68">
        <f>(IF(DH171=-1,0,(IF(DH171&gt;DH$4,0,IF(DH171&lt;DH$3,1,((DH$4-DH171)/DH$5))))))*100</f>
        <v>66.666666666666657</v>
      </c>
      <c r="DJ171" s="73">
        <v>160</v>
      </c>
      <c r="DK171" s="66">
        <f>(IF(DJ171=-1,0,(IF(DJ171&gt;DJ$4,0,IF(DJ171&lt;DJ$3,1,((DJ$4-DJ171)/DJ$5))))))*100</f>
        <v>77.142857142857153</v>
      </c>
      <c r="DL171" s="78">
        <f>AVERAGE(CW171,CY171,DA171,DC171,DE171,DG171,DI171,DK171)</f>
        <v>74.014058882294918</v>
      </c>
      <c r="DM171" s="78"/>
      <c r="DN171" s="115">
        <f>ROUND(DL171,1)</f>
        <v>74</v>
      </c>
      <c r="DO171" s="69">
        <f>+VLOOKUP($F$237,$A$13:$EL$224,DO$226,0)</f>
        <v>99</v>
      </c>
      <c r="DP171" s="67">
        <v>340</v>
      </c>
      <c r="DQ171" s="66">
        <f>(IF(DP171=-1,0,(IF(DP171&gt;DP$4,0,IF(DP171&lt;DP$3,1,((DP$4-DP171)/DP$5))))))*100</f>
        <v>81.967213114754102</v>
      </c>
      <c r="DR171" s="67">
        <v>15</v>
      </c>
      <c r="DS171" s="66">
        <f>(IF(DR171=-1,0,(IF(DR171&gt;DR$4,0,IF(DR171&lt;DR$3,1,((DR$4-DR171)/DR$5))))))*100</f>
        <v>83.239595050618661</v>
      </c>
      <c r="DT171" s="67">
        <v>9.5</v>
      </c>
      <c r="DU171" s="66">
        <f>DT171/18*100</f>
        <v>52.777777777777779</v>
      </c>
      <c r="DV171" s="78">
        <f>AVERAGE(DU171,DQ171,DS171)</f>
        <v>72.66152864771685</v>
      </c>
      <c r="DW171" s="78"/>
      <c r="DX171" s="115">
        <f>ROUND(DV171,1)</f>
        <v>72.7</v>
      </c>
      <c r="DY171" s="69">
        <f>+VLOOKUP($F$237,$A$13:$EL$224,DY$226,0)</f>
        <v>21</v>
      </c>
      <c r="DZ171" s="67">
        <v>43.030889616299497</v>
      </c>
      <c r="EA171" s="68">
        <f>(IF(DZ171=-1,0,(IF(DZ171&lt;DZ$4,0,IF(DZ171&gt;DZ$3,1,((-DZ$4+DZ171)/DZ$5))))))*100</f>
        <v>46.319579780731424</v>
      </c>
      <c r="EB171" s="67">
        <v>11.5</v>
      </c>
      <c r="EC171" s="66">
        <f>(IF(EB171=-1,0,(IF(EB171&lt;EB$4,0,IF(EB171&gt;EB$3,1,((-EB$4+EB171)/EB$5))))))*100</f>
        <v>71.875</v>
      </c>
      <c r="ED171" s="68">
        <f>AVERAGE(EA171,EC171)</f>
        <v>59.097289890365715</v>
      </c>
      <c r="EE171" s="78"/>
      <c r="EF171" s="115">
        <f>ROUND(ED171,1)</f>
        <v>59.1</v>
      </c>
      <c r="EG171" s="69">
        <f>+VLOOKUP($F$237,$A$13:$EL$224,EG$226,0)</f>
        <v>57</v>
      </c>
      <c r="EH171" s="81"/>
      <c r="EI171" s="92">
        <v>1</v>
      </c>
      <c r="EJ171" s="81"/>
      <c r="EK171" s="83">
        <f>+VLOOKUP($F$237,$A$13:$EL$224,EK$226,0)</f>
        <v>28</v>
      </c>
      <c r="EL171" s="134">
        <f>ROUND(EM171,1)</f>
        <v>78.3</v>
      </c>
      <c r="EM171" s="158">
        <f>AVERAGE(Q171,AC171,BA171,BH171,BY171,CR171,DL171,DV171,ED171,AO171)</f>
        <v>78.265816950654894</v>
      </c>
      <c r="EN171" s="139"/>
      <c r="EO171" s="84"/>
      <c r="EP171" s="85">
        <v>1</v>
      </c>
      <c r="EQ171" s="64" t="s">
        <v>1387</v>
      </c>
      <c r="ES171" s="93">
        <v>1</v>
      </c>
    </row>
    <row r="172" spans="1:149" ht="14.45" customHeight="1" x14ac:dyDescent="0.25">
      <c r="A172" s="64" t="s">
        <v>1898</v>
      </c>
      <c r="B172" s="156" t="str">
        <f>INDEX('Economy Names'!$A$2:$H$213,'Economy Names'!L161,'Economy Names'!$K$1)</f>
        <v>Russian Federation Saint Petersburg</v>
      </c>
      <c r="C172" s="65">
        <v>4</v>
      </c>
      <c r="D172" s="66">
        <f>(IF(C172=-1,0,(IF(C172&gt;C$4,0,IF(C172&lt;C$3,1,((C$4-C172)/C$5))))))*100</f>
        <v>82.35294117647058</v>
      </c>
      <c r="E172" s="65">
        <v>8</v>
      </c>
      <c r="F172" s="66">
        <f>(IF(E172=-1,0,(IF(E172&gt;E$4,0,IF(E172&lt;E$3,1,((E$4-E172)/E$5))))))*100</f>
        <v>92.462311557788951</v>
      </c>
      <c r="G172" s="67">
        <v>0.97099596256721998</v>
      </c>
      <c r="H172" s="66">
        <f>(IF(G172=-1,0,(IF(G172&gt;G$4,0,IF(G172&lt;G$3,1,((G$4-G172)/G$5))))))*100</f>
        <v>99.514502018716385</v>
      </c>
      <c r="I172" s="65">
        <v>4</v>
      </c>
      <c r="J172" s="66">
        <f>(IF(I172=-1,0,(IF(I172&gt;I$4,0,IF(I172&lt;I$3,1,((I$4-I172)/I$5))))))*100</f>
        <v>82.35294117647058</v>
      </c>
      <c r="K172" s="65">
        <v>8</v>
      </c>
      <c r="L172" s="66">
        <f>(IF(K172=-1,0,(IF(K172&gt;K$4,0,IF(K172&lt;K$3,1,((K$4-K172)/K$5))))))*100</f>
        <v>92.462311557788951</v>
      </c>
      <c r="M172" s="67">
        <v>0.97099596256721998</v>
      </c>
      <c r="N172" s="68">
        <f>(IF(M172=-1,0,(IF(M172&gt;M$4,0,IF(M172&lt;M$3,1,((M$4-M172)/M$5))))))*100</f>
        <v>99.514502018716385</v>
      </c>
      <c r="O172" s="67">
        <v>0</v>
      </c>
      <c r="P172" s="66">
        <f>(IF(O172=-1,0,(IF(O172&gt;O$4,0,IF(O172&lt;O$3,1,((O$4-O172)/O$5))))))*100</f>
        <v>100</v>
      </c>
      <c r="Q172" s="68">
        <f>25%*P172+12.5%*D172+12.5%*F172+12.5%*H172+12.5%*J172+12.5%*L172+12.5%*N172</f>
        <v>93.582438688243982</v>
      </c>
      <c r="R172" s="78"/>
      <c r="S172" s="115">
        <f>+ROUND(Q172,1)</f>
        <v>93.6</v>
      </c>
      <c r="T172" s="69">
        <f>+VLOOKUP($F$237,$A$13:$DI$224,T$226,0)</f>
        <v>40</v>
      </c>
      <c r="U172" s="70">
        <v>11</v>
      </c>
      <c r="V172" s="66">
        <f>(IF(U172=-1,0,(IF(U172&gt;U$4,0,IF(U172&lt;U$3,1,((U$4-U172)/U$5))))))*100</f>
        <v>76</v>
      </c>
      <c r="W172" s="70">
        <v>175</v>
      </c>
      <c r="X172" s="66">
        <f>(IF(W172=-1,0,(IF(W172&gt;W$4,0,IF(W172&lt;W$3,1,((W$4-W172)/W$5))))))*100</f>
        <v>57.060518731988473</v>
      </c>
      <c r="Y172" s="71">
        <v>0.91059276745701001</v>
      </c>
      <c r="Z172" s="68">
        <f>(IF(Y172=-1,0,(IF(Y172&gt;Y$4,0,IF(Y172&lt;Y$3,1,((Y$4-Y172)/Y$5))))))*100</f>
        <v>95.447036162714952</v>
      </c>
      <c r="AA172" s="70">
        <v>14</v>
      </c>
      <c r="AB172" s="66">
        <f>IF(AA172="No Practice", 0, AA172/15*100)</f>
        <v>93.333333333333329</v>
      </c>
      <c r="AC172" s="68">
        <f>AVERAGE(V172,X172,Z172,AB172)</f>
        <v>80.46022205700919</v>
      </c>
      <c r="AD172" s="68"/>
      <c r="AE172" s="115">
        <f>+ROUND(AC172,1)</f>
        <v>80.5</v>
      </c>
      <c r="AF172" s="72">
        <f>+VLOOKUP($F$237,$A$13:$DI$224,AF$226,0)</f>
        <v>26</v>
      </c>
      <c r="AG172" s="70">
        <v>2</v>
      </c>
      <c r="AH172" s="66">
        <f>(IF(AG172=-1,0,(IF(AG172&gt;AG$4,0,IF(AG172&lt;AG$3,1,((AG$4-AG172)/AG$5))))))*100</f>
        <v>100</v>
      </c>
      <c r="AI172" s="70">
        <v>47</v>
      </c>
      <c r="AJ172" s="66">
        <f>(IF(AI172=-1,0,(IF(AI172&gt;AI$4,0,IF(AI172&lt;AI$3,1,((AI$4-AI172)/AI$5))))))*100</f>
        <v>87.391304347826079</v>
      </c>
      <c r="AK172" s="71">
        <v>5.7129344543880398</v>
      </c>
      <c r="AL172" s="66">
        <f>(IF(AK172=-1,0,(IF(AK172&gt;AK$4,0,IF(AK172&lt;AK$3,1,((AK$4-AK172)/AK$5))))))*100</f>
        <v>99.929469945007554</v>
      </c>
      <c r="AM172" s="70">
        <v>8</v>
      </c>
      <c r="AN172" s="66">
        <f>+IF(AM172="No Practice",0,AM172/8)*100</f>
        <v>100</v>
      </c>
      <c r="AO172" s="74">
        <f>AVERAGE(AH172,AJ172,AL172,AN172)</f>
        <v>96.830193573208405</v>
      </c>
      <c r="AP172" s="68"/>
      <c r="AQ172" s="115">
        <f>+ROUND(AO172,1)</f>
        <v>96.8</v>
      </c>
      <c r="AR172" s="69">
        <f>+VLOOKUP($F$237,$A$13:$DI$224,AR$226,0)</f>
        <v>7</v>
      </c>
      <c r="AS172" s="75">
        <v>4</v>
      </c>
      <c r="AT172" s="66">
        <f>(IF(AS172=-1,0,(IF(AS172&gt;AS$4,0,IF(AS172&lt;AS$3,1,((AS$4-AS172)/AS$5))))))*100</f>
        <v>75</v>
      </c>
      <c r="AU172" s="75">
        <v>14</v>
      </c>
      <c r="AV172" s="66">
        <f>(IF(AU172=-1,0,(IF(AU172&gt;AU$4,0,IF(AU172&lt;AU$3,1,((AU$4-AU172)/AU$5))))))*100</f>
        <v>93.779904306220089</v>
      </c>
      <c r="AW172" s="75">
        <v>0.12927289531492001</v>
      </c>
      <c r="AX172" s="68">
        <f>(IF(AW172=-1,0,(IF(AW172&gt;AW$4,0,IF(AW172&lt;AW$3,1,((AW$4-AW172)/AW$5))))))*100</f>
        <v>99.138180697900538</v>
      </c>
      <c r="AY172" s="75">
        <v>26</v>
      </c>
      <c r="AZ172" s="66">
        <f>+IF(AY172="No Practice",0,AY172/30)*100</f>
        <v>86.666666666666671</v>
      </c>
      <c r="BA172" s="76">
        <f>AVERAGE(AT172,AV172,AX172,AZ172)</f>
        <v>88.646187917696821</v>
      </c>
      <c r="BB172" s="68"/>
      <c r="BC172" s="115">
        <f>+ROUND(BA172,1)</f>
        <v>88.6</v>
      </c>
      <c r="BD172" s="69">
        <f>+VLOOKUP($F$237,$A$13:$DI$224,BD$226,0)</f>
        <v>12</v>
      </c>
      <c r="BE172" s="73">
        <v>7</v>
      </c>
      <c r="BF172" s="73">
        <v>9</v>
      </c>
      <c r="BG172" s="77">
        <f>+SUM(BE172,BF172)</f>
        <v>16</v>
      </c>
      <c r="BH172" s="76">
        <f>(IF(BG172=-1,0,(IF(BG172&lt;BG$4,0,IF(BG172&gt;BG$3,1,((-BG$4+BG172)/BG$5))))))*100</f>
        <v>80</v>
      </c>
      <c r="BI172" s="119"/>
      <c r="BJ172" s="115">
        <f>ROUND(BH172,1)</f>
        <v>80</v>
      </c>
      <c r="BK172" s="69">
        <f>+VLOOKUP($F$237,$A$13:$DI$224,BK$226,0)</f>
        <v>25</v>
      </c>
      <c r="BL172" s="73">
        <v>6</v>
      </c>
      <c r="BM172" s="68">
        <f>(IF(BL172=-1,0,(IF(BL172&lt;BL$4,0,IF(BL172&gt;BL$3,1,((-BL$4+BL172)/BL$5))))))*100</f>
        <v>60</v>
      </c>
      <c r="BN172" s="73">
        <v>2</v>
      </c>
      <c r="BO172" s="68">
        <f>(IF(BN172=-1,0,(IF(BN172&lt;BN$4,0,IF(BN172&gt;BN$3,1,((-BN$4+BN172)/BN$5))))))*100</f>
        <v>20</v>
      </c>
      <c r="BP172" s="73">
        <v>7</v>
      </c>
      <c r="BQ172" s="68">
        <f>(IF(BP172=-1,0,(IF(BP172&lt;BP$4,0,IF(BP172&gt;BP$3,1,((-BP$4+BP172)/BP$5))))))*100</f>
        <v>70</v>
      </c>
      <c r="BR172" s="73">
        <v>5</v>
      </c>
      <c r="BS172" s="78">
        <f>(IF(BR172=-1,0,(IF(BR172&lt;BR$4,0,IF(BR172&gt;BR$3,1,((-BR$4+BR172)/BR$5))))))*100</f>
        <v>83.333333333333343</v>
      </c>
      <c r="BT172" s="73">
        <v>4</v>
      </c>
      <c r="BU172" s="68">
        <f>(IF(BT172=-1,0,(IF(BT172&lt;BT$4,0,IF(BT172&gt;BT$3,1,((-BT$4+BT172)/BT$5))))))*100</f>
        <v>57.142857142857139</v>
      </c>
      <c r="BV172" s="73">
        <v>6</v>
      </c>
      <c r="BW172" s="66">
        <f>(IF(BV172=-1,0,(IF(BV172&lt;BV$4,0,IF(BV172&gt;BV$3,1,((-BV$4+BV172)/BV$5))))))*100</f>
        <v>85.714285714285708</v>
      </c>
      <c r="BX172" s="77">
        <f>+SUM(BN172,BL172,BP172,BR172,BT172,BV172)</f>
        <v>30</v>
      </c>
      <c r="BY172" s="80">
        <f>(IF(BX172=-1,0,(IF(BX172&lt;BX$4,0,IF(BX172&gt;BX$3,1,((-BX$4+BX172)/BX$5))))))*100</f>
        <v>60</v>
      </c>
      <c r="BZ172" s="78"/>
      <c r="CA172" s="115">
        <f>+ROUND(BY172,1)</f>
        <v>60</v>
      </c>
      <c r="CB172" s="72">
        <f>+VLOOKUP($F$237,$A$13:$DI$224,CB$226,0)</f>
        <v>72</v>
      </c>
      <c r="CC172" s="73">
        <v>9</v>
      </c>
      <c r="CD172" s="68">
        <f>(IF(CC172=-1,0,(IF(CC172&gt;CC$4,0,IF(CC172&lt;CC$3,1,((CC$4-CC172)/CC$5))))))*100</f>
        <v>90</v>
      </c>
      <c r="CE172" s="73">
        <v>159</v>
      </c>
      <c r="CF172" s="66">
        <f>(IF(CE172=-1,0,(IF(CE172&gt;CE$4,0,IF(CE172&lt;CE$3,1,((CE$4-CE172)/CE$5))))))*100</f>
        <v>82.998454404945903</v>
      </c>
      <c r="CG172" s="73">
        <v>46.237097508103403</v>
      </c>
      <c r="CH172" s="66">
        <f>(IF(CG172=-1,0,(IF(CG172&gt;CG$4,0,IF(CG172&lt;CG$3,1,((CG$4-CG172)/CG$5)^$CH$3)))))*100</f>
        <v>71.041061613492218</v>
      </c>
      <c r="CI172" s="73">
        <v>7.2</v>
      </c>
      <c r="CJ172" s="78">
        <f>IF(CI172="NO VAT","No VAT",(IF(CI172="NO REFUND",0,(IF(CI172&gt;CI$5,0,IF(CI172&lt;CI$3,1,((CI$5-CI172)/CI$5))))))*100)</f>
        <v>85.6</v>
      </c>
      <c r="CK172" s="73">
        <v>19.3571428571429</v>
      </c>
      <c r="CL172" s="68">
        <f>IF(CK172="NO VAT","No VAT",(IF(CK172="NO REFUND",0,(IF(CK172&gt;CK$4,0,IF(CK172&lt;CK$3,1,((CK$4-CK172)/CK$5))))))*100)</f>
        <v>68.80860452289015</v>
      </c>
      <c r="CM172" s="73">
        <v>2.5</v>
      </c>
      <c r="CN172" s="68">
        <f>IF(CM172="NO CIT","No CIT",IF(CM172&gt;CM$4,0,IF(CM172&lt;CM$3,1,((CM$4-CM172)/CM$5)))*100)</f>
        <v>98.165137614678898</v>
      </c>
      <c r="CO172" s="73">
        <v>0</v>
      </c>
      <c r="CP172" s="66">
        <f>IF(CO172="NO CIT","No CIT",IF(CO172&gt;CO$4,0,IF(CO172&lt;CO$3,1,((CO$5-CO172)/CO$5)))*100)</f>
        <v>100</v>
      </c>
      <c r="CQ172" s="157">
        <f>IF(OR(ISNUMBER(CJ172),ISNUMBER(CL172),ISNUMBER(CN172),ISNUMBER(CP172)),AVERAGE(CJ172,CL172,CN172,CP172),"")</f>
        <v>88.143435534392253</v>
      </c>
      <c r="CR172" s="128">
        <f>AVERAGE(CD172,CF172,CH172,CQ172)</f>
        <v>83.045737888207597</v>
      </c>
      <c r="CS172" s="78"/>
      <c r="CT172" s="115">
        <f>ROUND(CR172,1)</f>
        <v>83</v>
      </c>
      <c r="CU172" s="69">
        <f>+VLOOKUP($F$237,$A$13:$EL$224,CU$226,0)</f>
        <v>58</v>
      </c>
      <c r="CV172" s="73">
        <v>66</v>
      </c>
      <c r="CW172" s="68">
        <f>(IF(CV172=-1,0,(IF(CV172&gt;CV$4,0,IF(CV172&lt;CV$3,1,((CV$4-CV172)/CV$5))))))*100</f>
        <v>59.119496855345908</v>
      </c>
      <c r="CX172" s="73">
        <v>24</v>
      </c>
      <c r="CY172" s="68">
        <f>(IF(CX172=-1,0,(IF(CX172&gt;CX$4,0,IF(CX172&lt;CX$3,1,((CX$4-CX172)/CX$5))))))*100</f>
        <v>86.390532544378701</v>
      </c>
      <c r="CZ172" s="73">
        <v>580</v>
      </c>
      <c r="DA172" s="68">
        <f>(IF(CZ172=-1,0,(IF(CZ172&gt;CZ$4,0,IF(CZ172&lt;CZ$3,1,((CZ$4-CZ172)/CZ$5))))))*100</f>
        <v>45.283018867924532</v>
      </c>
      <c r="DB172" s="73">
        <v>120</v>
      </c>
      <c r="DC172" s="68">
        <f>(IF(DB172=-1,0,(IF(DB172&gt;DB$4,0,IF(DB172&lt;DB$3,1,((DB$4-DB172)/DB$5))))))*100</f>
        <v>70</v>
      </c>
      <c r="DD172" s="73">
        <v>72</v>
      </c>
      <c r="DE172" s="68">
        <f>(IF(DD172=-1,0,(IF(DD172&gt;DD$4,0,IF(DD172&lt;DD$3,1,((DD$4-DD172)/DD$5))))))*100</f>
        <v>74.551971326164875</v>
      </c>
      <c r="DF172" s="73">
        <v>42.5</v>
      </c>
      <c r="DG172" s="68">
        <f>(IF(DF172=-1,0,(IF(DF172&gt;DF$4,0,IF(DF172&lt;DF$3,1,((DF$4-DF172)/DF$5))))))*100</f>
        <v>82.63598326359832</v>
      </c>
      <c r="DH172" s="73">
        <v>800</v>
      </c>
      <c r="DI172" s="68">
        <f>(IF(DH172=-1,0,(IF(DH172&gt;DH$4,0,IF(DH172&lt;DH$3,1,((DH$4-DH172)/DH$5))))))*100</f>
        <v>33.333333333333329</v>
      </c>
      <c r="DJ172" s="73">
        <v>135</v>
      </c>
      <c r="DK172" s="66">
        <f>(IF(DJ172=-1,0,(IF(DJ172&gt;DJ$4,0,IF(DJ172&lt;DJ$3,1,((DJ$4-DJ172)/DJ$5))))))*100</f>
        <v>80.714285714285722</v>
      </c>
      <c r="DL172" s="78">
        <f>AVERAGE(CW172,CY172,DA172,DC172,DE172,DG172,DI172,DK172)</f>
        <v>66.503577738128925</v>
      </c>
      <c r="DM172" s="78"/>
      <c r="DN172" s="115">
        <f>ROUND(DL172,1)</f>
        <v>66.5</v>
      </c>
      <c r="DO172" s="69">
        <f>+VLOOKUP($F$237,$A$13:$EL$224,DO$226,0)</f>
        <v>99</v>
      </c>
      <c r="DP172" s="67">
        <v>330</v>
      </c>
      <c r="DQ172" s="66">
        <f>(IF(DP172=-1,0,(IF(DP172&gt;DP$4,0,IF(DP172&lt;DP$3,1,((DP$4-DP172)/DP$5))))))*100</f>
        <v>82.786885245901644</v>
      </c>
      <c r="DR172" s="67">
        <v>20</v>
      </c>
      <c r="DS172" s="66">
        <f>(IF(DR172=-1,0,(IF(DR172&gt;DR$4,0,IF(DR172&lt;DR$3,1,((DR$4-DR172)/DR$5))))))*100</f>
        <v>77.615298087739021</v>
      </c>
      <c r="DT172" s="67">
        <v>9.5</v>
      </c>
      <c r="DU172" s="66">
        <f>DT172/18*100</f>
        <v>52.777777777777779</v>
      </c>
      <c r="DV172" s="78">
        <f>AVERAGE(DU172,DQ172,DS172)</f>
        <v>71.059987037139479</v>
      </c>
      <c r="DW172" s="78"/>
      <c r="DX172" s="115">
        <f>ROUND(DV172,1)</f>
        <v>71.099999999999994</v>
      </c>
      <c r="DY172" s="69">
        <f>+VLOOKUP($F$237,$A$13:$EL$224,DY$226,0)</f>
        <v>21</v>
      </c>
      <c r="DZ172" s="67">
        <v>43.030889616299497</v>
      </c>
      <c r="EA172" s="68">
        <f>(IF(DZ172=-1,0,(IF(DZ172&lt;DZ$4,0,IF(DZ172&gt;DZ$3,1,((-DZ$4+DZ172)/DZ$5))))))*100</f>
        <v>46.319579780731424</v>
      </c>
      <c r="EB172" s="67">
        <v>11.5</v>
      </c>
      <c r="EC172" s="66">
        <f>(IF(EB172=-1,0,(IF(EB172&lt;EB$4,0,IF(EB172&gt;EB$3,1,((-EB$4+EB172)/EB$5))))))*100</f>
        <v>71.875</v>
      </c>
      <c r="ED172" s="68">
        <f>AVERAGE(EA172,EC172)</f>
        <v>59.097289890365715</v>
      </c>
      <c r="EE172" s="78"/>
      <c r="EF172" s="115">
        <f>ROUND(ED172,1)</f>
        <v>59.1</v>
      </c>
      <c r="EG172" s="69">
        <f>+VLOOKUP($F$237,$A$13:$EL$224,EG$226,0)</f>
        <v>57</v>
      </c>
      <c r="EH172" s="81"/>
      <c r="EI172" s="92">
        <v>1</v>
      </c>
      <c r="EJ172" s="81"/>
      <c r="EK172" s="83">
        <f>+VLOOKUP($F$237,$A$13:$EL$224,EK$226,0)</f>
        <v>28</v>
      </c>
      <c r="EL172" s="134">
        <f>ROUND(EM172,1)</f>
        <v>77.900000000000006</v>
      </c>
      <c r="EM172" s="158">
        <f>AVERAGE(Q172,AC172,BA172,BH172,BY172,CR172,DL172,DV172,ED172,AO172)</f>
        <v>77.922563479000004</v>
      </c>
      <c r="EN172" s="139"/>
      <c r="EO172" s="84"/>
      <c r="EP172" s="85">
        <v>1</v>
      </c>
      <c r="EQ172" s="64" t="s">
        <v>1388</v>
      </c>
      <c r="ES172" s="93">
        <v>1</v>
      </c>
    </row>
    <row r="173" spans="1:149" ht="14.45" customHeight="1" x14ac:dyDescent="0.25">
      <c r="A173" s="64" t="s">
        <v>160</v>
      </c>
      <c r="B173" s="156" t="str">
        <f>INDEX('Economy Names'!$A$2:$H$213,'Economy Names'!L162,'Economy Names'!$K$1)</f>
        <v>Rwanda</v>
      </c>
      <c r="C173" s="65">
        <v>5</v>
      </c>
      <c r="D173" s="66">
        <f>(IF(C173=-1,0,(IF(C173&gt;C$4,0,IF(C173&lt;C$3,1,((C$4-C173)/C$5))))))*100</f>
        <v>76.470588235294116</v>
      </c>
      <c r="E173" s="65">
        <v>4</v>
      </c>
      <c r="F173" s="66">
        <f>(IF(E173=-1,0,(IF(E173&gt;E$4,0,IF(E173&lt;E$3,1,((E$4-E173)/E$5))))))*100</f>
        <v>96.482412060301499</v>
      </c>
      <c r="G173" s="67">
        <v>0</v>
      </c>
      <c r="H173" s="66">
        <f>(IF(G173=-1,0,(IF(G173&gt;G$4,0,IF(G173&lt;G$3,1,((G$4-G173)/G$5))))))*100</f>
        <v>100</v>
      </c>
      <c r="I173" s="65">
        <v>5</v>
      </c>
      <c r="J173" s="66">
        <f>(IF(I173=-1,0,(IF(I173&gt;I$4,0,IF(I173&lt;I$3,1,((I$4-I173)/I$5))))))*100</f>
        <v>76.470588235294116</v>
      </c>
      <c r="K173" s="65">
        <v>4</v>
      </c>
      <c r="L173" s="66">
        <f>(IF(K173=-1,0,(IF(K173&gt;K$4,0,IF(K173&lt;K$3,1,((K$4-K173)/K$5))))))*100</f>
        <v>96.482412060301499</v>
      </c>
      <c r="M173" s="67">
        <v>0</v>
      </c>
      <c r="N173" s="68">
        <f>(IF(M173=-1,0,(IF(M173&gt;M$4,0,IF(M173&lt;M$3,1,((M$4-M173)/M$5))))))*100</f>
        <v>100</v>
      </c>
      <c r="O173" s="67">
        <v>0</v>
      </c>
      <c r="P173" s="66">
        <f>(IF(O173=-1,0,(IF(O173&gt;O$4,0,IF(O173&lt;O$3,1,((O$4-O173)/O$5))))))*100</f>
        <v>100</v>
      </c>
      <c r="Q173" s="68">
        <f>25%*P173+12.5%*D173+12.5%*F173+12.5%*H173+12.5%*J173+12.5%*L173+12.5%*N173</f>
        <v>93.238250073898911</v>
      </c>
      <c r="R173" s="78">
        <f>+Q173</f>
        <v>93.238250073898911</v>
      </c>
      <c r="S173" s="115">
        <f>+ROUND(Q173,1)</f>
        <v>93.2</v>
      </c>
      <c r="T173" s="69">
        <f>RANK(R173,R$13:R$224)</f>
        <v>35</v>
      </c>
      <c r="U173" s="70">
        <v>15</v>
      </c>
      <c r="V173" s="66">
        <f>(IF(U173=-1,0,(IF(U173&gt;U$4,0,IF(U173&lt;U$3,1,((U$4-U173)/U$5))))))*100</f>
        <v>60</v>
      </c>
      <c r="W173" s="70">
        <v>97</v>
      </c>
      <c r="X173" s="66">
        <f>(IF(W173=-1,0,(IF(W173&gt;W$4,0,IF(W173&lt;W$3,1,((W$4-W173)/W$5))))))*100</f>
        <v>79.538904899135446</v>
      </c>
      <c r="Y173" s="71">
        <v>11.397091752551001</v>
      </c>
      <c r="Z173" s="68">
        <f>(IF(Y173=-1,0,(IF(Y173&gt;Y$4,0,IF(Y173&lt;Y$3,1,((Y$4-Y173)/Y$5))))))*100</f>
        <v>43.014541237244998</v>
      </c>
      <c r="AA173" s="70">
        <v>15</v>
      </c>
      <c r="AB173" s="66">
        <f>IF(AA173="No Practice", 0, AA173/15*100)</f>
        <v>100</v>
      </c>
      <c r="AC173" s="68">
        <f>AVERAGE(V173,X173,Z173,AB173)</f>
        <v>70.638361534095111</v>
      </c>
      <c r="AD173" s="68">
        <f>+AC173</f>
        <v>70.638361534095111</v>
      </c>
      <c r="AE173" s="115">
        <f>+ROUND(AC173,1)</f>
        <v>70.599999999999994</v>
      </c>
      <c r="AF173" s="72">
        <f>RANK(AD173,AD$13:AD$224)</f>
        <v>81</v>
      </c>
      <c r="AG173" s="70">
        <v>4</v>
      </c>
      <c r="AH173" s="66">
        <f>(IF(AG173=-1,0,(IF(AG173&gt;AG$4,0,IF(AG173&lt;AG$3,1,((AG$4-AG173)/AG$5))))))*100</f>
        <v>83.333333333333343</v>
      </c>
      <c r="AI173" s="70">
        <v>30</v>
      </c>
      <c r="AJ173" s="66">
        <f>(IF(AI173=-1,0,(IF(AI173&gt;AI$4,0,IF(AI173&lt;AI$3,1,((AI$4-AI173)/AI$5))))))*100</f>
        <v>94.782608695652172</v>
      </c>
      <c r="AK173" s="71">
        <v>1923.0769230769199</v>
      </c>
      <c r="AL173" s="66">
        <f>(IF(AK173=-1,0,(IF(AK173&gt;AK$4,0,IF(AK173&lt;AK$3,1,((AK$4-AK173)/AK$5))))))*100</f>
        <v>76.258309591642956</v>
      </c>
      <c r="AM173" s="70">
        <v>6</v>
      </c>
      <c r="AN173" s="66">
        <f>+IF(AM173="No Practice",0,AM173/8)*100</f>
        <v>75</v>
      </c>
      <c r="AO173" s="74">
        <f>AVERAGE(AH173,AJ173,AL173,AN173)</f>
        <v>82.343562905157114</v>
      </c>
      <c r="AP173" s="68">
        <f>+AO173</f>
        <v>82.343562905157114</v>
      </c>
      <c r="AQ173" s="115">
        <f>+ROUND(AO173,1)</f>
        <v>82.3</v>
      </c>
      <c r="AR173" s="69">
        <f>RANK(AP173,AP$13:AP$224)</f>
        <v>59</v>
      </c>
      <c r="AS173" s="75">
        <v>3</v>
      </c>
      <c r="AT173" s="66">
        <f>(IF(AS173=-1,0,(IF(AS173&gt;AS$4,0,IF(AS173&lt;AS$3,1,((AS$4-AS173)/AS$5))))))*100</f>
        <v>83.333333333333343</v>
      </c>
      <c r="AU173" s="75">
        <v>7</v>
      </c>
      <c r="AV173" s="66">
        <f>(IF(AU173=-1,0,(IF(AU173&gt;AU$4,0,IF(AU173&lt;AU$3,1,((AU$4-AU173)/AU$5))))))*100</f>
        <v>97.129186602870803</v>
      </c>
      <c r="AW173" s="75">
        <v>9.2567001564630005E-2</v>
      </c>
      <c r="AX173" s="68">
        <f>(IF(AW173=-1,0,(IF(AW173&gt;AW$4,0,IF(AW173&lt;AW$3,1,((AW$4-AW173)/AW$5))))))*100</f>
        <v>99.382886656235797</v>
      </c>
      <c r="AY173" s="75">
        <v>28.5</v>
      </c>
      <c r="AZ173" s="66">
        <f>+IF(AY173="No Practice",0,AY173/30)*100</f>
        <v>95</v>
      </c>
      <c r="BA173" s="76">
        <f>AVERAGE(AT173,AV173,AX173,AZ173)</f>
        <v>93.711351648109996</v>
      </c>
      <c r="BB173" s="68">
        <f>+BA173</f>
        <v>93.711351648109996</v>
      </c>
      <c r="BC173" s="115">
        <f>+ROUND(BA173,1)</f>
        <v>93.7</v>
      </c>
      <c r="BD173" s="69">
        <f>RANK(BB173,BB$13:BB$224)</f>
        <v>3</v>
      </c>
      <c r="BE173" s="73">
        <v>8</v>
      </c>
      <c r="BF173" s="73">
        <v>11</v>
      </c>
      <c r="BG173" s="77">
        <f>+SUM(BE173,BF173)</f>
        <v>19</v>
      </c>
      <c r="BH173" s="76">
        <f>(IF(BG173=-1,0,(IF(BG173&lt;BG$4,0,IF(BG173&gt;BG$3,1,((-BG$4+BG173)/BG$5))))))*100</f>
        <v>95</v>
      </c>
      <c r="BI173" s="119">
        <f>+BH173</f>
        <v>95</v>
      </c>
      <c r="BJ173" s="115">
        <f>ROUND(BH173,1)</f>
        <v>95</v>
      </c>
      <c r="BK173" s="69">
        <f>RANK(BI173,BI$13:BI$224)</f>
        <v>4</v>
      </c>
      <c r="BL173" s="73">
        <v>8</v>
      </c>
      <c r="BM173" s="68">
        <f>(IF(BL173=-1,0,(IF(BL173&lt;BL$4,0,IF(BL173&gt;BL$3,1,((-BL$4+BL173)/BL$5))))))*100</f>
        <v>80</v>
      </c>
      <c r="BN173" s="73">
        <v>9</v>
      </c>
      <c r="BO173" s="68">
        <f>(IF(BN173=-1,0,(IF(BN173&lt;BN$4,0,IF(BN173&gt;BN$3,1,((-BN$4+BN173)/BN$5))))))*100</f>
        <v>90</v>
      </c>
      <c r="BP173" s="73">
        <v>5</v>
      </c>
      <c r="BQ173" s="68">
        <f>(IF(BP173=-1,0,(IF(BP173&lt;BP$4,0,IF(BP173&gt;BP$3,1,((-BP$4+BP173)/BP$5))))))*100</f>
        <v>50</v>
      </c>
      <c r="BR173" s="73">
        <v>0</v>
      </c>
      <c r="BS173" s="78">
        <f>(IF(BR173=-1,0,(IF(BR173&lt;BR$4,0,IF(BR173&gt;BR$3,1,((-BR$4+BR173)/BR$5))))))*100</f>
        <v>0</v>
      </c>
      <c r="BT173" s="73">
        <v>0</v>
      </c>
      <c r="BU173" s="68">
        <f>(IF(BT173=-1,0,(IF(BT173&lt;BT$4,0,IF(BT173&gt;BT$3,1,((-BT$4+BT173)/BT$5))))))*100</f>
        <v>0</v>
      </c>
      <c r="BV173" s="73">
        <v>0</v>
      </c>
      <c r="BW173" s="66">
        <f>(IF(BV173=-1,0,(IF(BV173&lt;BV$4,0,IF(BV173&gt;BV$3,1,((-BV$4+BV173)/BV$5))))))*100</f>
        <v>0</v>
      </c>
      <c r="BX173" s="77">
        <f>+SUM(BN173,BL173,BP173,BR173,BT173,BV173)</f>
        <v>22</v>
      </c>
      <c r="BY173" s="80">
        <f>(IF(BX173=-1,0,(IF(BX173&lt;BX$4,0,IF(BX173&gt;BX$3,1,((-BX$4+BX173)/BX$5))))))*100</f>
        <v>44</v>
      </c>
      <c r="BZ173" s="78">
        <f>+BY173</f>
        <v>44</v>
      </c>
      <c r="CA173" s="115">
        <f>+ROUND(BY173,1)</f>
        <v>44</v>
      </c>
      <c r="CB173" s="72">
        <f>RANK(BZ173,BZ$13:BZ$224)</f>
        <v>114</v>
      </c>
      <c r="CC173" s="73">
        <v>9</v>
      </c>
      <c r="CD173" s="68">
        <f>(IF(CC173=-1,0,(IF(CC173&gt;CC$4,0,IF(CC173&lt;CC$3,1,((CC$4-CC173)/CC$5))))))*100</f>
        <v>90</v>
      </c>
      <c r="CE173" s="73">
        <v>90.5</v>
      </c>
      <c r="CF173" s="66">
        <f>(IF(CE173=-1,0,(IF(CE173&gt;CE$4,0,IF(CE173&lt;CE$3,1,((CE$4-CE173)/CE$5))))))*100</f>
        <v>93.585780525502315</v>
      </c>
      <c r="CG173" s="73">
        <v>33.213997164131101</v>
      </c>
      <c r="CH173" s="66">
        <f>(IF(CG173=-1,0,(IF(CG173&gt;CG$4,0,IF(CG173&lt;CG$3,1,((CG$4-CG173)/CG$5)^$CH$3)))))*100</f>
        <v>90.043501525506926</v>
      </c>
      <c r="CI173" s="73">
        <v>9</v>
      </c>
      <c r="CJ173" s="78">
        <f>IF(CI173="NO VAT","No VAT",(IF(CI173="NO REFUND",0,(IF(CI173&gt;CI$5,0,IF(CI173&lt;CI$3,1,((CI$5-CI173)/CI$5))))))*100)</f>
        <v>82</v>
      </c>
      <c r="CK173" s="73">
        <v>39.1666666666667</v>
      </c>
      <c r="CL173" s="68">
        <f>IF(CK173="NO VAT","No VAT",(IF(CK173="NO REFUND",0,(IF(CK173&gt;CK$4,0,IF(CK173&lt;CK$3,1,((CK$4-CK173)/CK$5))))))*100)</f>
        <v>30.566280566280501</v>
      </c>
      <c r="CM173" s="73">
        <v>19</v>
      </c>
      <c r="CN173" s="68">
        <f>IF(CM173="NO CIT","No CIT",IF(CM173&gt;CM$4,0,IF(CM173&lt;CM$3,1,((CM$4-CM173)/CM$5)))*100)</f>
        <v>67.889908256880744</v>
      </c>
      <c r="CO173" s="73">
        <v>7</v>
      </c>
      <c r="CP173" s="66">
        <f>IF(CO173="NO CIT","No CIT",IF(CO173&gt;CO$4,0,IF(CO173&lt;CO$3,1,((CO$5-CO173)/CO$5)))*100)</f>
        <v>78.125</v>
      </c>
      <c r="CQ173" s="157">
        <f>IF(OR(ISNUMBER(CJ173),ISNUMBER(CL173),ISNUMBER(CN173),ISNUMBER(CP173)),AVERAGE(CJ173,CL173,CN173,CP173),"")</f>
        <v>64.645297205790314</v>
      </c>
      <c r="CR173" s="128">
        <f>AVERAGE(CD173,CF173,CH173,CQ173)</f>
        <v>84.568644814199885</v>
      </c>
      <c r="CS173" s="78">
        <f>+CR173</f>
        <v>84.568644814199885</v>
      </c>
      <c r="CT173" s="115">
        <f>ROUND(CR173,1)</f>
        <v>84.6</v>
      </c>
      <c r="CU173" s="69">
        <f>RANK(CS173,CS$13:CS$224)</f>
        <v>38</v>
      </c>
      <c r="CV173" s="73">
        <v>83.3333333333333</v>
      </c>
      <c r="CW173" s="68">
        <f>(IF(CV173=-1,0,(IF(CV173&gt;CV$4,0,IF(CV173&lt;CV$3,1,((CV$4-CV173)/CV$5))))))*100</f>
        <v>48.218029350104842</v>
      </c>
      <c r="CX173" s="73">
        <v>30</v>
      </c>
      <c r="CY173" s="68">
        <f>(IF(CX173=-1,0,(IF(CX173&gt;CX$4,0,IF(CX173&lt;CX$3,1,((CX$4-CX173)/CX$5))))))*100</f>
        <v>82.84023668639054</v>
      </c>
      <c r="CZ173" s="73">
        <v>183.333333333333</v>
      </c>
      <c r="DA173" s="68">
        <f>(IF(CZ173=-1,0,(IF(CZ173&gt;CZ$4,0,IF(CZ173&lt;CZ$3,1,((CZ$4-CZ173)/CZ$5))))))*100</f>
        <v>82.704402515723302</v>
      </c>
      <c r="DB173" s="73">
        <v>110</v>
      </c>
      <c r="DC173" s="68">
        <f>(IF(DB173=-1,0,(IF(DB173&gt;DB$4,0,IF(DB173&lt;DB$3,1,((DB$4-DB173)/DB$5))))))*100</f>
        <v>72.5</v>
      </c>
      <c r="DD173" s="73">
        <v>73.5</v>
      </c>
      <c r="DE173" s="68">
        <f>(IF(DD173=-1,0,(IF(DD173&gt;DD$4,0,IF(DD173&lt;DD$3,1,((DD$4-DD173)/DD$5))))))*100</f>
        <v>74.01433691756273</v>
      </c>
      <c r="DF173" s="73">
        <v>48</v>
      </c>
      <c r="DG173" s="68">
        <f>(IF(DF173=-1,0,(IF(DF173&gt;DF$4,0,IF(DF173&lt;DF$3,1,((DF$4-DF173)/DF$5))))))*100</f>
        <v>80.3347280334728</v>
      </c>
      <c r="DH173" s="73">
        <v>282.142857142857</v>
      </c>
      <c r="DI173" s="68">
        <f>(IF(DH173=-1,0,(IF(DH173&gt;DH$4,0,IF(DH173&lt;DH$3,1,((DH$4-DH173)/DH$5))))))*100</f>
        <v>76.488095238095255</v>
      </c>
      <c r="DJ173" s="73">
        <v>121.071428571429</v>
      </c>
      <c r="DK173" s="66">
        <f>(IF(DJ173=-1,0,(IF(DJ173&gt;DJ$4,0,IF(DJ173&lt;DJ$3,1,((DJ$4-DJ173)/DJ$5))))))*100</f>
        <v>82.704081632653001</v>
      </c>
      <c r="DL173" s="78">
        <f>AVERAGE(CW173,CY173,DA173,DC173,DE173,DG173,DI173,DK173)</f>
        <v>74.975488796750312</v>
      </c>
      <c r="DM173" s="78">
        <f>+DL173</f>
        <v>74.975488796750312</v>
      </c>
      <c r="DN173" s="115">
        <f>ROUND(DL173,1)</f>
        <v>75</v>
      </c>
      <c r="DO173" s="69">
        <f>RANK(DM173,DM$13:DM$224)</f>
        <v>88</v>
      </c>
      <c r="DP173" s="67">
        <v>230</v>
      </c>
      <c r="DQ173" s="66">
        <f>(IF(DP173=-1,0,(IF(DP173&gt;DP$4,0,IF(DP173&lt;DP$3,1,((DP$4-DP173)/DP$5))))))*100</f>
        <v>90.983606557377044</v>
      </c>
      <c r="DR173" s="67">
        <v>64.599999999999994</v>
      </c>
      <c r="DS173" s="66">
        <f>(IF(DR173=-1,0,(IF(DR173&gt;DR$4,0,IF(DR173&lt;DR$3,1,((DR$4-DR173)/DR$5))))))*100</f>
        <v>27.446569178852648</v>
      </c>
      <c r="DT173" s="67">
        <v>16</v>
      </c>
      <c r="DU173" s="66">
        <f>DT173/18*100</f>
        <v>88.888888888888886</v>
      </c>
      <c r="DV173" s="78">
        <f>AVERAGE(DU173,DQ173,DS173)</f>
        <v>69.106354875039528</v>
      </c>
      <c r="DW173" s="78">
        <f>+DV173</f>
        <v>69.106354875039528</v>
      </c>
      <c r="DX173" s="115">
        <f>ROUND(DV173,1)</f>
        <v>69.099999999999994</v>
      </c>
      <c r="DY173" s="69">
        <f>RANK(DW173,DW$13:DW$224)</f>
        <v>32</v>
      </c>
      <c r="DZ173" s="67">
        <v>19.2697127592984</v>
      </c>
      <c r="EA173" s="68">
        <f>(IF(DZ173=-1,0,(IF(DZ173&lt;DZ$4,0,IF(DZ173&gt;DZ$3,1,((-DZ$4+DZ173)/DZ$5))))))*100</f>
        <v>20.742424929277071</v>
      </c>
      <c r="EB173" s="67">
        <v>15</v>
      </c>
      <c r="EC173" s="66">
        <f>(IF(EB173=-1,0,(IF(EB173&lt;EB$4,0,IF(EB173&gt;EB$3,1,((-EB$4+EB173)/EB$5))))))*100</f>
        <v>93.75</v>
      </c>
      <c r="ED173" s="68">
        <f>AVERAGE(EA173,EC173)</f>
        <v>57.246212464638532</v>
      </c>
      <c r="EE173" s="78">
        <f>+ED173</f>
        <v>57.246212464638532</v>
      </c>
      <c r="EF173" s="115">
        <f>ROUND(ED173,1)</f>
        <v>57.2</v>
      </c>
      <c r="EG173" s="69">
        <f>RANK(EE173,EE$13:EE$224)</f>
        <v>62</v>
      </c>
      <c r="EH173" s="81"/>
      <c r="EI173" s="81"/>
      <c r="EJ173" s="81"/>
      <c r="EK173" s="83">
        <f>RANK(EN173,EN$13:EN$224)</f>
        <v>38</v>
      </c>
      <c r="EL173" s="134">
        <f>ROUND(EM173,1)</f>
        <v>76.5</v>
      </c>
      <c r="EM173" s="158">
        <f>AVERAGE(Q173,AC173,BA173,BH173,BY173,CR173,DL173,DV173,ED173,AO173)</f>
        <v>76.482822711188945</v>
      </c>
      <c r="EN173" s="139">
        <f>AVERAGE(Q173,AC173,BA173,BH173,BY173,CR173,DL173,DV173,ED173,AO173)</f>
        <v>76.482822711188945</v>
      </c>
      <c r="EO173" s="84"/>
      <c r="EP173" s="85"/>
      <c r="EQ173" s="46"/>
    </row>
    <row r="174" spans="1:149" ht="14.45" customHeight="1" x14ac:dyDescent="0.25">
      <c r="A174" s="64" t="s">
        <v>161</v>
      </c>
      <c r="B174" s="156" t="str">
        <f>INDEX('Economy Names'!$A$2:$H$213,'Economy Names'!L163,'Economy Names'!$K$1)</f>
        <v>Samoa</v>
      </c>
      <c r="C174" s="65">
        <v>4</v>
      </c>
      <c r="D174" s="66">
        <f>(IF(C174=-1,0,(IF(C174&gt;C$4,0,IF(C174&lt;C$3,1,((C$4-C174)/C$5))))))*100</f>
        <v>82.35294117647058</v>
      </c>
      <c r="E174" s="65">
        <v>9</v>
      </c>
      <c r="F174" s="66">
        <f>(IF(E174=-1,0,(IF(E174&gt;E$4,0,IF(E174&lt;E$3,1,((E$4-E174)/E$5))))))*100</f>
        <v>91.457286432160799</v>
      </c>
      <c r="G174" s="67">
        <v>6.8917872859420104</v>
      </c>
      <c r="H174" s="66">
        <f>(IF(G174=-1,0,(IF(G174&gt;G$4,0,IF(G174&lt;G$3,1,((G$4-G174)/G$5))))))*100</f>
        <v>96.554106357028999</v>
      </c>
      <c r="I174" s="65">
        <v>4</v>
      </c>
      <c r="J174" s="66">
        <f>(IF(I174=-1,0,(IF(I174&gt;I$4,0,IF(I174&lt;I$3,1,((I$4-I174)/I$5))))))*100</f>
        <v>82.35294117647058</v>
      </c>
      <c r="K174" s="65">
        <v>9</v>
      </c>
      <c r="L174" s="66">
        <f>(IF(K174=-1,0,(IF(K174&gt;K$4,0,IF(K174&lt;K$3,1,((K$4-K174)/K$5))))))*100</f>
        <v>91.457286432160799</v>
      </c>
      <c r="M174" s="67">
        <v>6.8917872859420104</v>
      </c>
      <c r="N174" s="68">
        <f>(IF(M174=-1,0,(IF(M174&gt;M$4,0,IF(M174&lt;M$3,1,((M$4-M174)/M$5))))))*100</f>
        <v>96.554106357028999</v>
      </c>
      <c r="O174" s="67">
        <v>0</v>
      </c>
      <c r="P174" s="66">
        <f>(IF(O174=-1,0,(IF(O174&gt;O$4,0,IF(O174&lt;O$3,1,((O$4-O174)/O$5))))))*100</f>
        <v>100</v>
      </c>
      <c r="Q174" s="68">
        <f>25%*P174+12.5%*D174+12.5%*F174+12.5%*H174+12.5%*J174+12.5%*L174+12.5%*N174</f>
        <v>92.591083491415105</v>
      </c>
      <c r="R174" s="78">
        <f>+Q174</f>
        <v>92.591083491415105</v>
      </c>
      <c r="S174" s="115">
        <f>+ROUND(Q174,1)</f>
        <v>92.6</v>
      </c>
      <c r="T174" s="69">
        <f>RANK(R174,R$13:R$224)</f>
        <v>46</v>
      </c>
      <c r="U174" s="70">
        <v>18</v>
      </c>
      <c r="V174" s="66">
        <f>(IF(U174=-1,0,(IF(U174&gt;U$4,0,IF(U174&lt;U$3,1,((U$4-U174)/U$5))))))*100</f>
        <v>48</v>
      </c>
      <c r="W174" s="70">
        <v>57</v>
      </c>
      <c r="X174" s="66">
        <f>(IF(W174=-1,0,(IF(W174&gt;W$4,0,IF(W174&lt;W$3,1,((W$4-W174)/W$5))))))*100</f>
        <v>91.066282420749275</v>
      </c>
      <c r="Y174" s="71">
        <v>0.76361003128238003</v>
      </c>
      <c r="Z174" s="68">
        <f>(IF(Y174=-1,0,(IF(Y174&gt;Y$4,0,IF(Y174&lt;Y$3,1,((Y$4-Y174)/Y$5))))))*100</f>
        <v>96.1819498435881</v>
      </c>
      <c r="AA174" s="70">
        <v>6</v>
      </c>
      <c r="AB174" s="66">
        <f>IF(AA174="No Practice", 0, AA174/15*100)</f>
        <v>40</v>
      </c>
      <c r="AC174" s="68">
        <f>AVERAGE(V174,X174,Z174,AB174)</f>
        <v>68.812058066084347</v>
      </c>
      <c r="AD174" s="68">
        <f>+AC174</f>
        <v>68.812058066084347</v>
      </c>
      <c r="AE174" s="115">
        <f>+ROUND(AC174,1)</f>
        <v>68.8</v>
      </c>
      <c r="AF174" s="72">
        <f>RANK(AD174,AD$13:AD$224)</f>
        <v>94</v>
      </c>
      <c r="AG174" s="70">
        <v>4</v>
      </c>
      <c r="AH174" s="66">
        <f>(IF(AG174=-1,0,(IF(AG174&gt;AG$4,0,IF(AG174&lt;AG$3,1,((AG$4-AG174)/AG$5))))))*100</f>
        <v>83.333333333333343</v>
      </c>
      <c r="AI174" s="70">
        <v>34</v>
      </c>
      <c r="AJ174" s="66">
        <f>(IF(AI174=-1,0,(IF(AI174&gt;AI$4,0,IF(AI174&lt;AI$3,1,((AI$4-AI174)/AI$5))))))*100</f>
        <v>93.043478260869563</v>
      </c>
      <c r="AK174" s="71">
        <v>601.81928153689705</v>
      </c>
      <c r="AL174" s="66">
        <f>(IF(AK174=-1,0,(IF(AK174&gt;AK$4,0,IF(AK174&lt;AK$3,1,((AK$4-AK174)/AK$5))))))*100</f>
        <v>92.570132326704979</v>
      </c>
      <c r="AM174" s="70">
        <v>4</v>
      </c>
      <c r="AN174" s="66">
        <f>+IF(AM174="No Practice",0,AM174/8)*100</f>
        <v>50</v>
      </c>
      <c r="AO174" s="74">
        <f>AVERAGE(AH174,AJ174,AL174,AN174)</f>
        <v>79.736735980226968</v>
      </c>
      <c r="AP174" s="68">
        <f>+AO174</f>
        <v>79.736735980226968</v>
      </c>
      <c r="AQ174" s="115">
        <f>+ROUND(AO174,1)</f>
        <v>79.7</v>
      </c>
      <c r="AR174" s="69">
        <f>RANK(AP174,AP$13:AP$224)</f>
        <v>71</v>
      </c>
      <c r="AS174" s="75">
        <v>5</v>
      </c>
      <c r="AT174" s="66">
        <f>(IF(AS174=-1,0,(IF(AS174&gt;AS$4,0,IF(AS174&lt;AS$3,1,((AS$4-AS174)/AS$5))))))*100</f>
        <v>66.666666666666657</v>
      </c>
      <c r="AU174" s="75">
        <v>15</v>
      </c>
      <c r="AV174" s="66">
        <f>(IF(AU174=-1,0,(IF(AU174&gt;AU$4,0,IF(AU174&lt;AU$3,1,((AU$4-AU174)/AU$5))))))*100</f>
        <v>93.301435406698559</v>
      </c>
      <c r="AW174" s="75">
        <v>3.7987598112504899</v>
      </c>
      <c r="AX174" s="68">
        <f>(IF(AW174=-1,0,(IF(AW174&gt;AW$4,0,IF(AW174&lt;AW$3,1,((AW$4-AW174)/AW$5))))))*100</f>
        <v>74.674934591663401</v>
      </c>
      <c r="AY174" s="75">
        <v>12.5</v>
      </c>
      <c r="AZ174" s="66">
        <f>+IF(AY174="No Practice",0,AY174/30)*100</f>
        <v>41.666666666666671</v>
      </c>
      <c r="BA174" s="76">
        <f>AVERAGE(AT174,AV174,AX174,AZ174)</f>
        <v>69.077425832923822</v>
      </c>
      <c r="BB174" s="68">
        <f>+BA174</f>
        <v>69.077425832923822</v>
      </c>
      <c r="BC174" s="115">
        <f>+ROUND(BA174,1)</f>
        <v>69.099999999999994</v>
      </c>
      <c r="BD174" s="69">
        <f>RANK(BB174,BB$13:BB$224)</f>
        <v>68</v>
      </c>
      <c r="BE174" s="73">
        <v>0</v>
      </c>
      <c r="BF174" s="73">
        <v>9</v>
      </c>
      <c r="BG174" s="77">
        <f>+SUM(BE174,BF174)</f>
        <v>9</v>
      </c>
      <c r="BH174" s="76">
        <f>(IF(BG174=-1,0,(IF(BG174&lt;BG$4,0,IF(BG174&gt;BG$3,1,((-BG$4+BG174)/BG$5))))))*100</f>
        <v>45</v>
      </c>
      <c r="BI174" s="119">
        <f>+BH174</f>
        <v>45</v>
      </c>
      <c r="BJ174" s="115">
        <f>ROUND(BH174,1)</f>
        <v>45</v>
      </c>
      <c r="BK174" s="69">
        <f>RANK(BI174,BI$13:BI$224)</f>
        <v>119</v>
      </c>
      <c r="BL174" s="73">
        <v>5</v>
      </c>
      <c r="BM174" s="68">
        <f>(IF(BL174=-1,0,(IF(BL174&lt;BL$4,0,IF(BL174&gt;BL$3,1,((-BL$4+BL174)/BL$5))))))*100</f>
        <v>50</v>
      </c>
      <c r="BN174" s="73">
        <v>6</v>
      </c>
      <c r="BO174" s="68">
        <f>(IF(BN174=-1,0,(IF(BN174&lt;BN$4,0,IF(BN174&gt;BN$3,1,((-BN$4+BN174)/BN$5))))))*100</f>
        <v>60</v>
      </c>
      <c r="BP174" s="73">
        <v>9</v>
      </c>
      <c r="BQ174" s="68">
        <f>(IF(BP174=-1,0,(IF(BP174&lt;BP$4,0,IF(BP174&gt;BP$3,1,((-BP$4+BP174)/BP$5))))))*100</f>
        <v>90</v>
      </c>
      <c r="BR174" s="73">
        <v>0</v>
      </c>
      <c r="BS174" s="78">
        <f>(IF(BR174=-1,0,(IF(BR174&lt;BR$4,0,IF(BR174&gt;BR$3,1,((-BR$4+BR174)/BR$5))))))*100</f>
        <v>0</v>
      </c>
      <c r="BT174" s="73">
        <v>0</v>
      </c>
      <c r="BU174" s="68">
        <f>(IF(BT174=-1,0,(IF(BT174&lt;BT$4,0,IF(BT174&gt;BT$3,1,((-BT$4+BT174)/BT$5))))))*100</f>
        <v>0</v>
      </c>
      <c r="BV174" s="73">
        <v>0</v>
      </c>
      <c r="BW174" s="66">
        <f>(IF(BV174=-1,0,(IF(BV174&lt;BV$4,0,IF(BV174&gt;BV$3,1,((-BV$4+BV174)/BV$5))))))*100</f>
        <v>0</v>
      </c>
      <c r="BX174" s="77">
        <f>+SUM(BN174,BL174,BP174,BR174,BT174,BV174)</f>
        <v>20</v>
      </c>
      <c r="BY174" s="80">
        <f>(IF(BX174=-1,0,(IF(BX174&lt;BX$4,0,IF(BX174&gt;BX$3,1,((-BX$4+BX174)/BX$5))))))*100</f>
        <v>40</v>
      </c>
      <c r="BZ174" s="78">
        <f>+BY174</f>
        <v>40</v>
      </c>
      <c r="CA174" s="115">
        <f>+ROUND(BY174,1)</f>
        <v>40</v>
      </c>
      <c r="CB174" s="72">
        <f>RANK(BZ174,BZ$13:BZ$224)</f>
        <v>128</v>
      </c>
      <c r="CC174" s="73">
        <v>37</v>
      </c>
      <c r="CD174" s="68">
        <f>(IF(CC174=-1,0,(IF(CC174&gt;CC$4,0,IF(CC174&lt;CC$3,1,((CC$4-CC174)/CC$5))))))*100</f>
        <v>43.333333333333336</v>
      </c>
      <c r="CE174" s="73">
        <v>224</v>
      </c>
      <c r="CF174" s="66">
        <f>(IF(CE174=-1,0,(IF(CE174&gt;CE$4,0,IF(CE174&lt;CE$3,1,((CE$4-CE174)/CE$5))))))*100</f>
        <v>72.952086553323028</v>
      </c>
      <c r="CG174" s="73">
        <v>19.3451458300135</v>
      </c>
      <c r="CH174" s="66">
        <f>(IF(CG174=-1,0,(IF(CG174&gt;CG$4,0,IF(CG174&lt;CG$3,1,((CG$4-CG174)/CG$5)^$CH$3)))))*100</f>
        <v>100</v>
      </c>
      <c r="CI174" s="73">
        <v>10</v>
      </c>
      <c r="CJ174" s="78">
        <f>IF(CI174="NO VAT","No VAT",(IF(CI174="NO REFUND",0,(IF(CI174&gt;CI$5,0,IF(CI174&lt;CI$3,1,((CI$5-CI174)/CI$5))))))*100)</f>
        <v>80</v>
      </c>
      <c r="CK174" s="73">
        <v>14.047619047618999</v>
      </c>
      <c r="CL174" s="68">
        <f>IF(CK174="NO VAT","No VAT",(IF(CK174="NO REFUND",0,(IF(CK174&gt;CK$4,0,IF(CK174&lt;CK$3,1,((CK$4-CK174)/CK$5))))))*100)</f>
        <v>79.05865048722201</v>
      </c>
      <c r="CM174" s="73">
        <v>8.5</v>
      </c>
      <c r="CN174" s="68">
        <f>IF(CM174="NO CIT","No CIT",IF(CM174&gt;CM$4,0,IF(CM174&lt;CM$3,1,((CM$4-CM174)/CM$5)))*100)</f>
        <v>87.155963302752298</v>
      </c>
      <c r="CO174" s="73">
        <v>0</v>
      </c>
      <c r="CP174" s="66">
        <f>IF(CO174="NO CIT","No CIT",IF(CO174&gt;CO$4,0,IF(CO174&lt;CO$3,1,((CO$5-CO174)/CO$5)))*100)</f>
        <v>100</v>
      </c>
      <c r="CQ174" s="157">
        <f>IF(OR(ISNUMBER(CJ174),ISNUMBER(CL174),ISNUMBER(CN174),ISNUMBER(CP174)),AVERAGE(CJ174,CL174,CN174,CP174),"")</f>
        <v>86.553653447493573</v>
      </c>
      <c r="CR174" s="128">
        <f>AVERAGE(CD174,CF174,CH174,CQ174)</f>
        <v>75.709768333537482</v>
      </c>
      <c r="CS174" s="78">
        <f>+CR174</f>
        <v>75.709768333537482</v>
      </c>
      <c r="CT174" s="115">
        <f>ROUND(CR174,1)</f>
        <v>75.7</v>
      </c>
      <c r="CU174" s="69">
        <f>RANK(CS174,CS$13:CS$224)</f>
        <v>82</v>
      </c>
      <c r="CV174" s="73">
        <v>51</v>
      </c>
      <c r="CW174" s="68">
        <f>(IF(CV174=-1,0,(IF(CV174&gt;CV$4,0,IF(CV174&lt;CV$3,1,((CV$4-CV174)/CV$5))))))*100</f>
        <v>68.55345911949685</v>
      </c>
      <c r="CX174" s="73">
        <v>24</v>
      </c>
      <c r="CY174" s="68">
        <f>(IF(CX174=-1,0,(IF(CX174&gt;CX$4,0,IF(CX174&lt;CX$3,1,((CX$4-CX174)/CX$5))))))*100</f>
        <v>86.390532544378701</v>
      </c>
      <c r="CZ174" s="73">
        <v>1400</v>
      </c>
      <c r="DA174" s="68">
        <f>(IF(CZ174=-1,0,(IF(CZ174&gt;CZ$4,0,IF(CZ174&lt;CZ$3,1,((CZ$4-CZ174)/CZ$5))))))*100</f>
        <v>0</v>
      </c>
      <c r="DB174" s="73">
        <v>180</v>
      </c>
      <c r="DC174" s="68">
        <f>(IF(DB174=-1,0,(IF(DB174&gt;DB$4,0,IF(DB174&lt;DB$3,1,((DB$4-DB174)/DB$5))))))*100</f>
        <v>55.000000000000007</v>
      </c>
      <c r="DD174" s="73">
        <v>84</v>
      </c>
      <c r="DE174" s="68">
        <f>(IF(DD174=-1,0,(IF(DD174&gt;DD$4,0,IF(DD174&lt;DD$3,1,((DD$4-DD174)/DD$5))))))*100</f>
        <v>70.25089605734766</v>
      </c>
      <c r="DF174" s="73">
        <v>24.5</v>
      </c>
      <c r="DG174" s="68">
        <f>(IF(DF174=-1,0,(IF(DF174&gt;DF$4,0,IF(DF174&lt;DF$3,1,((DF$4-DF174)/DF$5))))))*100</f>
        <v>90.1673640167364</v>
      </c>
      <c r="DH174" s="73">
        <v>900</v>
      </c>
      <c r="DI174" s="68">
        <f>(IF(DH174=-1,0,(IF(DH174&gt;DH$4,0,IF(DH174&lt;DH$3,1,((DH$4-DH174)/DH$5))))))*100</f>
        <v>25</v>
      </c>
      <c r="DJ174" s="73">
        <v>230</v>
      </c>
      <c r="DK174" s="66">
        <f>(IF(DJ174=-1,0,(IF(DJ174&gt;DJ$4,0,IF(DJ174&lt;DJ$3,1,((DJ$4-DJ174)/DJ$5))))))*100</f>
        <v>67.142857142857139</v>
      </c>
      <c r="DL174" s="78">
        <f>AVERAGE(CW174,CY174,DA174,DC174,DE174,DG174,DI174,DK174)</f>
        <v>57.813138610102087</v>
      </c>
      <c r="DM174" s="78">
        <f>+DL174</f>
        <v>57.813138610102087</v>
      </c>
      <c r="DN174" s="115">
        <f>ROUND(DL174,1)</f>
        <v>57.8</v>
      </c>
      <c r="DO174" s="69">
        <f>RANK(DM174,DM$13:DM$224)</f>
        <v>154</v>
      </c>
      <c r="DP174" s="67">
        <v>455</v>
      </c>
      <c r="DQ174" s="66">
        <f>(IF(DP174=-1,0,(IF(DP174&gt;DP$4,0,IF(DP174&lt;DP$3,1,((DP$4-DP174)/DP$5))))))*100</f>
        <v>72.540983606557376</v>
      </c>
      <c r="DR174" s="67">
        <v>24.4</v>
      </c>
      <c r="DS174" s="66">
        <f>(IF(DR174=-1,0,(IF(DR174&gt;DR$4,0,IF(DR174&lt;DR$3,1,((DR$4-DR174)/DR$5))))))*100</f>
        <v>72.66591676040494</v>
      </c>
      <c r="DT174" s="67">
        <v>5.5</v>
      </c>
      <c r="DU174" s="66">
        <f>DT174/18*100</f>
        <v>30.555555555555557</v>
      </c>
      <c r="DV174" s="78">
        <f>AVERAGE(DU174,DQ174,DS174)</f>
        <v>58.587485307505951</v>
      </c>
      <c r="DW174" s="78">
        <f>+DV174</f>
        <v>58.587485307505951</v>
      </c>
      <c r="DX174" s="115">
        <f>ROUND(DV174,1)</f>
        <v>58.6</v>
      </c>
      <c r="DY174" s="69">
        <f>RANK(DW174,DW$13:DW$224)</f>
        <v>86</v>
      </c>
      <c r="DZ174" s="67">
        <v>18.533925300517701</v>
      </c>
      <c r="EA174" s="68">
        <f>(IF(DZ174=-1,0,(IF(DZ174&lt;DZ$4,0,IF(DZ174&gt;DZ$3,1,((-DZ$4+DZ174)/DZ$5))))))*100</f>
        <v>19.950403983334446</v>
      </c>
      <c r="EB174" s="67">
        <v>7.5</v>
      </c>
      <c r="EC174" s="66">
        <f>(IF(EB174=-1,0,(IF(EB174&lt;EB$4,0,IF(EB174&gt;EB$3,1,((-EB$4+EB174)/EB$5))))))*100</f>
        <v>46.875</v>
      </c>
      <c r="ED174" s="68">
        <f>AVERAGE(EA174,EC174)</f>
        <v>33.41270199166722</v>
      </c>
      <c r="EE174" s="78">
        <f>+ED174</f>
        <v>33.41270199166722</v>
      </c>
      <c r="EF174" s="115">
        <f>ROUND(ED174,1)</f>
        <v>33.4</v>
      </c>
      <c r="EG174" s="69">
        <f>RANK(EE174,EE$13:EE$224)</f>
        <v>140</v>
      </c>
      <c r="EH174" s="81"/>
      <c r="EI174" s="81"/>
      <c r="EJ174" s="81"/>
      <c r="EK174" s="83">
        <f>RANK(EN174,EN$13:EN$224)</f>
        <v>98</v>
      </c>
      <c r="EL174" s="134">
        <f>ROUND(EM174,1)</f>
        <v>62.1</v>
      </c>
      <c r="EM174" s="158">
        <f>AVERAGE(Q174,AC174,BA174,BH174,BY174,CR174,DL174,DV174,ED174,AO174)</f>
        <v>62.074039761346299</v>
      </c>
      <c r="EN174" s="139">
        <f>AVERAGE(Q174,AC174,BA174,BH174,BY174,CR174,DL174,DV174,ED174,AO174)</f>
        <v>62.074039761346299</v>
      </c>
      <c r="EO174" s="84"/>
      <c r="EP174" s="85"/>
      <c r="EQ174" s="46"/>
    </row>
    <row r="175" spans="1:149" ht="14.45" customHeight="1" x14ac:dyDescent="0.25">
      <c r="A175" s="64" t="s">
        <v>1331</v>
      </c>
      <c r="B175" s="156" t="str">
        <f>INDEX('Economy Names'!$A$2:$H$213,'Economy Names'!L164,'Economy Names'!$K$1)</f>
        <v>San Marino</v>
      </c>
      <c r="C175" s="65">
        <v>7</v>
      </c>
      <c r="D175" s="66">
        <f>(IF(C175=-1,0,(IF(C175&gt;C$4,0,IF(C175&lt;C$3,1,((C$4-C175)/C$5))))))*100</f>
        <v>64.705882352941174</v>
      </c>
      <c r="E175" s="65">
        <v>11.5</v>
      </c>
      <c r="F175" s="66">
        <f>(IF(E175=-1,0,(IF(E175&gt;E$4,0,IF(E175&lt;E$3,1,((E$4-E175)/E$5))))))*100</f>
        <v>88.94472361809045</v>
      </c>
      <c r="G175" s="67">
        <v>8.8131787318817594</v>
      </c>
      <c r="H175" s="66">
        <f>(IF(G175=-1,0,(IF(G175&gt;G$4,0,IF(G175&lt;G$3,1,((G$4-G175)/G$5))))))*100</f>
        <v>95.593410634059126</v>
      </c>
      <c r="I175" s="65">
        <v>7</v>
      </c>
      <c r="J175" s="66">
        <f>(IF(I175=-1,0,(IF(I175&gt;I$4,0,IF(I175&lt;I$3,1,((I$4-I175)/I$5))))))*100</f>
        <v>64.705882352941174</v>
      </c>
      <c r="K175" s="65">
        <v>11.5</v>
      </c>
      <c r="L175" s="66">
        <f>(IF(K175=-1,0,(IF(K175&gt;K$4,0,IF(K175&lt;K$3,1,((K$4-K175)/K$5))))))*100</f>
        <v>88.94472361809045</v>
      </c>
      <c r="M175" s="67">
        <v>8.8131787318817594</v>
      </c>
      <c r="N175" s="68">
        <f>(IF(M175=-1,0,(IF(M175&gt;M$4,0,IF(M175&lt;M$3,1,((M$4-M175)/M$5))))))*100</f>
        <v>95.593410634059126</v>
      </c>
      <c r="O175" s="67">
        <v>0</v>
      </c>
      <c r="P175" s="66">
        <f>(IF(O175=-1,0,(IF(O175&gt;O$4,0,IF(O175&lt;O$3,1,((O$4-O175)/O$5))))))*100</f>
        <v>100</v>
      </c>
      <c r="Q175" s="68">
        <f>25%*P175+12.5%*D175+12.5%*F175+12.5%*H175+12.5%*J175+12.5%*L175+12.5%*N175</f>
        <v>87.311004151272698</v>
      </c>
      <c r="R175" s="78">
        <f>+Q175</f>
        <v>87.311004151272698</v>
      </c>
      <c r="S175" s="115">
        <f>+ROUND(Q175,1)</f>
        <v>87.3</v>
      </c>
      <c r="T175" s="69">
        <f>RANK(R175,R$13:R$224)</f>
        <v>92</v>
      </c>
      <c r="U175" s="70">
        <v>15</v>
      </c>
      <c r="V175" s="66">
        <f>(IF(U175=-1,0,(IF(U175&gt;U$4,0,IF(U175&lt;U$3,1,((U$4-U175)/U$5))))))*100</f>
        <v>60</v>
      </c>
      <c r="W175" s="71">
        <v>145.5</v>
      </c>
      <c r="X175" s="66">
        <f>(IF(W175=-1,0,(IF(W175&gt;W$4,0,IF(W175&lt;W$3,1,((W$4-W175)/W$5))))))*100</f>
        <v>65.561959654178665</v>
      </c>
      <c r="Y175" s="71">
        <v>7.3175070020869999</v>
      </c>
      <c r="Z175" s="68">
        <f>(IF(Y175=-1,0,(IF(Y175&gt;Y$4,0,IF(Y175&lt;Y$3,1,((Y$4-Y175)/Y$5))))))*100</f>
        <v>63.412464989564995</v>
      </c>
      <c r="AA175" s="70">
        <v>13</v>
      </c>
      <c r="AB175" s="66">
        <f>IF(AA175="No Practice", 0, AA175/15*100)</f>
        <v>86.666666666666671</v>
      </c>
      <c r="AC175" s="68">
        <f>AVERAGE(V175,X175,Z175,AB175)</f>
        <v>68.910272827602583</v>
      </c>
      <c r="AD175" s="68">
        <f>+AC175</f>
        <v>68.910272827602583</v>
      </c>
      <c r="AE175" s="115">
        <f>+ROUND(AC175,1)</f>
        <v>68.900000000000006</v>
      </c>
      <c r="AF175" s="72">
        <f>RANK(AD175,AD$13:AD$224)</f>
        <v>92</v>
      </c>
      <c r="AG175" s="70">
        <v>3</v>
      </c>
      <c r="AH175" s="66">
        <f>(IF(AG175=-1,0,(IF(AG175&gt;AG$4,0,IF(AG175&lt;AG$3,1,((AG$4-AG175)/AG$5))))))*100</f>
        <v>100</v>
      </c>
      <c r="AI175" s="70">
        <v>38</v>
      </c>
      <c r="AJ175" s="66">
        <f>(IF(AI175=-1,0,(IF(AI175&gt;AI$4,0,IF(AI175&lt;AI$3,1,((AI$4-AI175)/AI$5))))))*100</f>
        <v>91.304347826086953</v>
      </c>
      <c r="AK175" s="71">
        <v>40.4158440154891</v>
      </c>
      <c r="AL175" s="66">
        <f>(IF(AK175=-1,0,(IF(AK175&gt;AK$4,0,IF(AK175&lt;AK$3,1,((AK$4-AK175)/AK$5))))))*100</f>
        <v>99.501038962771744</v>
      </c>
      <c r="AM175" s="70">
        <v>5</v>
      </c>
      <c r="AN175" s="66">
        <f>+IF(AM175="No Practice",0,AM175/8)*100</f>
        <v>62.5</v>
      </c>
      <c r="AO175" s="74">
        <f>AVERAGE(AH175,AJ175,AL175,AN175)</f>
        <v>88.326346697214674</v>
      </c>
      <c r="AP175" s="68">
        <f>+AO175</f>
        <v>88.326346697214674</v>
      </c>
      <c r="AQ175" s="115">
        <f>+ROUND(AO175,1)</f>
        <v>88.3</v>
      </c>
      <c r="AR175" s="69">
        <f>RANK(AP175,AP$13:AP$224)</f>
        <v>26</v>
      </c>
      <c r="AS175" s="75">
        <v>9</v>
      </c>
      <c r="AT175" s="66">
        <f>(IF(AS175=-1,0,(IF(AS175&gt;AS$4,0,IF(AS175&lt;AS$3,1,((AS$4-AS175)/AS$5))))))*100</f>
        <v>33.333333333333329</v>
      </c>
      <c r="AU175" s="75">
        <v>42.5</v>
      </c>
      <c r="AV175" s="66">
        <f>(IF(AU175=-1,0,(IF(AU175&gt;AU$4,0,IF(AU175&lt;AU$3,1,((AU$4-AU175)/AU$5))))))*100</f>
        <v>80.143540669856463</v>
      </c>
      <c r="AW175" s="75">
        <v>6.6080277396504599</v>
      </c>
      <c r="AX175" s="68">
        <f>(IF(AW175=-1,0,(IF(AW175&gt;AW$4,0,IF(AW175&lt;AW$3,1,((AW$4-AW175)/AW$5))))))*100</f>
        <v>55.946481735663603</v>
      </c>
      <c r="AY175" s="75">
        <v>23</v>
      </c>
      <c r="AZ175" s="66">
        <f>+IF(AY175="No Practice",0,AY175/30)*100</f>
        <v>76.666666666666671</v>
      </c>
      <c r="BA175" s="76">
        <f>AVERAGE(AT175,AV175,AX175,AZ175)</f>
        <v>61.522505601380018</v>
      </c>
      <c r="BB175" s="68">
        <f>+BA175</f>
        <v>61.522505601380018</v>
      </c>
      <c r="BC175" s="115">
        <f>+ROUND(BA175,1)</f>
        <v>61.5</v>
      </c>
      <c r="BD175" s="69">
        <f>RANK(BB175,BB$13:BB$224)</f>
        <v>102</v>
      </c>
      <c r="BE175" s="73">
        <v>5</v>
      </c>
      <c r="BF175" s="73">
        <v>1</v>
      </c>
      <c r="BG175" s="77">
        <f>+SUM(BE175,BF175)</f>
        <v>6</v>
      </c>
      <c r="BH175" s="76">
        <f>(IF(BG175=-1,0,(IF(BG175&lt;BG$4,0,IF(BG175&gt;BG$3,1,((-BG$4+BG175)/BG$5))))))*100</f>
        <v>30</v>
      </c>
      <c r="BI175" s="119">
        <f>+BH175</f>
        <v>30</v>
      </c>
      <c r="BJ175" s="115">
        <f>ROUND(BH175,1)</f>
        <v>30</v>
      </c>
      <c r="BK175" s="69">
        <f>RANK(BI175,BI$13:BI$224)</f>
        <v>152</v>
      </c>
      <c r="BL175" s="73">
        <v>3</v>
      </c>
      <c r="BM175" s="68">
        <f>(IF(BL175=-1,0,(IF(BL175&lt;BL$4,0,IF(BL175&gt;BL$3,1,((-BL$4+BL175)/BL$5))))))*100</f>
        <v>30</v>
      </c>
      <c r="BN175" s="73">
        <v>2</v>
      </c>
      <c r="BO175" s="68">
        <f>(IF(BN175=-1,0,(IF(BN175&lt;BN$4,0,IF(BN175&gt;BN$3,1,((-BN$4+BN175)/BN$5))))))*100</f>
        <v>20</v>
      </c>
      <c r="BP175" s="73">
        <v>8</v>
      </c>
      <c r="BQ175" s="68">
        <f>(IF(BP175=-1,0,(IF(BP175&lt;BP$4,0,IF(BP175&gt;BP$3,1,((-BP$4+BP175)/BP$5))))))*100</f>
        <v>80</v>
      </c>
      <c r="BR175" s="73">
        <v>0</v>
      </c>
      <c r="BS175" s="78">
        <f>(IF(BR175=-1,0,(IF(BR175&lt;BR$4,0,IF(BR175&gt;BR$3,1,((-BR$4+BR175)/BR$5))))))*100</f>
        <v>0</v>
      </c>
      <c r="BT175" s="73">
        <v>0</v>
      </c>
      <c r="BU175" s="68">
        <f>(IF(BT175=-1,0,(IF(BT175&lt;BT$4,0,IF(BT175&gt;BT$3,1,((-BT$4+BT175)/BT$5))))))*100</f>
        <v>0</v>
      </c>
      <c r="BV175" s="73">
        <v>0</v>
      </c>
      <c r="BW175" s="66">
        <f>(IF(BV175=-1,0,(IF(BV175&lt;BV$4,0,IF(BV175&gt;BV$3,1,((-BV$4+BV175)/BV$5))))))*100</f>
        <v>0</v>
      </c>
      <c r="BX175" s="77">
        <f>+SUM(BN175,BL175,BP175,BR175,BT175,BV175)</f>
        <v>13</v>
      </c>
      <c r="BY175" s="80">
        <f>(IF(BX175=-1,0,(IF(BX175&lt;BX$4,0,IF(BX175&gt;BX$3,1,((-BX$4+BX175)/BX$5))))))*100</f>
        <v>26</v>
      </c>
      <c r="BZ175" s="78">
        <f>+BY175</f>
        <v>26</v>
      </c>
      <c r="CA175" s="115">
        <f>+ROUND(BY175,1)</f>
        <v>26</v>
      </c>
      <c r="CB175" s="72">
        <f>RANK(BZ175,BZ$13:BZ$224)</f>
        <v>162</v>
      </c>
      <c r="CC175" s="73">
        <v>18</v>
      </c>
      <c r="CD175" s="68">
        <f>(IF(CC175=-1,0,(IF(CC175&gt;CC$4,0,IF(CC175&lt;CC$3,1,((CC$4-CC175)/CC$5))))))*100</f>
        <v>75</v>
      </c>
      <c r="CE175" s="73">
        <v>52</v>
      </c>
      <c r="CF175" s="66">
        <f>(IF(CE175=-1,0,(IF(CE175&gt;CE$4,0,IF(CE175&lt;CE$3,1,((CE$4-CE175)/CE$5))))))*100</f>
        <v>99.536321483771246</v>
      </c>
      <c r="CG175" s="73">
        <v>36.218615489712398</v>
      </c>
      <c r="CH175" s="66">
        <f>(IF(CG175=-1,0,(IF(CG175&gt;CG$4,0,IF(CG175&lt;CG$3,1,((CG$4-CG175)/CG$5)^$CH$3)))))*100</f>
        <v>85.755924404674843</v>
      </c>
      <c r="CI175" s="73" t="s">
        <v>1976</v>
      </c>
      <c r="CJ175" s="78" t="str">
        <f>IF(CI175="NO VAT","No VAT",(IF(CI175="NO REFUND",0,(IF(CI175&gt;CI$5,0,IF(CI175&lt;CI$3,1,((CI$5-CI175)/CI$5))))))*100)</f>
        <v>No VAT</v>
      </c>
      <c r="CK175" s="73" t="s">
        <v>1976</v>
      </c>
      <c r="CL175" s="68" t="str">
        <f>IF(CK175="NO VAT","No VAT",(IF(CK175="NO REFUND",0,(IF(CK175&gt;CK$4,0,IF(CK175&lt;CK$3,1,((CK$4-CK175)/CK$5))))))*100)</f>
        <v>No VAT</v>
      </c>
      <c r="CM175" s="73">
        <v>13</v>
      </c>
      <c r="CN175" s="68">
        <f>IF(CM175="NO CIT","No CIT",IF(CM175&gt;CM$4,0,IF(CM175&lt;CM$3,1,((CM$4-CM175)/CM$5)))*100)</f>
        <v>78.899082568807344</v>
      </c>
      <c r="CO175" s="73">
        <v>13.8571428571429</v>
      </c>
      <c r="CP175" s="66">
        <f>IF(CO175="NO CIT","No CIT",IF(CO175&gt;CO$4,0,IF(CO175&lt;CO$3,1,((CO$5-CO175)/CO$5)))*100)</f>
        <v>56.696428571428434</v>
      </c>
      <c r="CQ175" s="157">
        <f>IF(OR(ISNUMBER(CJ175),ISNUMBER(CL175),ISNUMBER(CN175),ISNUMBER(CP175)),AVERAGE(CJ175,CL175,CN175,CP175),"")</f>
        <v>67.797755570117886</v>
      </c>
      <c r="CR175" s="128">
        <f>AVERAGE(CD175,CF175,CH175,CQ175)</f>
        <v>82.02250036464099</v>
      </c>
      <c r="CS175" s="78">
        <f>+CR175</f>
        <v>82.02250036464099</v>
      </c>
      <c r="CT175" s="115">
        <f>ROUND(CR175,1)</f>
        <v>82</v>
      </c>
      <c r="CU175" s="69">
        <f>RANK(CS175,CS$13:CS$224)</f>
        <v>47</v>
      </c>
      <c r="CV175" s="73">
        <v>0</v>
      </c>
      <c r="CW175" s="68">
        <f>(IF(CV175=-1,0,(IF(CV175&gt;CV$4,0,IF(CV175&lt;CV$3,1,((CV$4-CV175)/CV$5))))))*100</f>
        <v>100</v>
      </c>
      <c r="CX175" s="73">
        <v>0.5</v>
      </c>
      <c r="CY175" s="68">
        <f>(IF(CX175=-1,0,(IF(CX175&gt;CX$4,0,IF(CX175&lt;CX$3,1,((CX$4-CX175)/CX$5))))))*100</f>
        <v>100</v>
      </c>
      <c r="CZ175" s="73">
        <v>0</v>
      </c>
      <c r="DA175" s="68">
        <f>(IF(CZ175=-1,0,(IF(CZ175&gt;CZ$4,0,IF(CZ175&lt;CZ$3,1,((CZ$4-CZ175)/CZ$5))))))*100</f>
        <v>100</v>
      </c>
      <c r="DB175" s="73">
        <v>0</v>
      </c>
      <c r="DC175" s="68">
        <f>(IF(DB175=-1,0,(IF(DB175&gt;DB$4,0,IF(DB175&lt;DB$3,1,((DB$4-DB175)/DB$5))))))*100</f>
        <v>100</v>
      </c>
      <c r="DD175" s="73">
        <v>4</v>
      </c>
      <c r="DE175" s="68">
        <f>(IF(DD175=-1,0,(IF(DD175&gt;DD$4,0,IF(DD175&lt;DD$3,1,((DD$4-DD175)/DD$5))))))*100</f>
        <v>98.924731182795696</v>
      </c>
      <c r="DF175" s="73">
        <v>2.5</v>
      </c>
      <c r="DG175" s="68">
        <f>(IF(DF175=-1,0,(IF(DF175&gt;DF$4,0,IF(DF175&lt;DF$3,1,((DF$4-DF175)/DF$5))))))*100</f>
        <v>99.372384937238493</v>
      </c>
      <c r="DH175" s="73">
        <v>50</v>
      </c>
      <c r="DI175" s="68">
        <f>(IF(DH175=-1,0,(IF(DH175&gt;DH$4,0,IF(DH175&lt;DH$3,1,((DH$4-DH175)/DH$5))))))*100</f>
        <v>95.833333333333343</v>
      </c>
      <c r="DJ175" s="73">
        <v>100</v>
      </c>
      <c r="DK175" s="66">
        <f>(IF(DJ175=-1,0,(IF(DJ175&gt;DJ$4,0,IF(DJ175&lt;DJ$3,1,((DJ$4-DJ175)/DJ$5))))))*100</f>
        <v>85.714285714285708</v>
      </c>
      <c r="DL175" s="78">
        <f>AVERAGE(CW175,CY175,DA175,DC175,DE175,DG175,DI175,DK175)</f>
        <v>97.48059189595665</v>
      </c>
      <c r="DM175" s="78">
        <f>+DL175</f>
        <v>97.48059189595665</v>
      </c>
      <c r="DN175" s="115">
        <f>ROUND(DL175,1)</f>
        <v>97.5</v>
      </c>
      <c r="DO175" s="69">
        <f>RANK(DM175,DM$13:DM$224)</f>
        <v>20</v>
      </c>
      <c r="DP175" s="67">
        <v>575</v>
      </c>
      <c r="DQ175" s="66">
        <f>(IF(DP175=-1,0,(IF(DP175&gt;DP$4,0,IF(DP175&lt;DP$3,1,((DP$4-DP175)/DP$5))))))*100</f>
        <v>62.704918032786885</v>
      </c>
      <c r="DR175" s="67">
        <v>13.9</v>
      </c>
      <c r="DS175" s="66">
        <f>(IF(DR175=-1,0,(IF(DR175&gt;DR$4,0,IF(DR175&lt;DR$3,1,((DR$4-DR175)/DR$5))))))*100</f>
        <v>84.476940382452185</v>
      </c>
      <c r="DT175" s="67">
        <v>5.5</v>
      </c>
      <c r="DU175" s="66">
        <f>DT175/18*100</f>
        <v>30.555555555555557</v>
      </c>
      <c r="DV175" s="78">
        <f>AVERAGE(DU175,DQ175,DS175)</f>
        <v>59.245804656931547</v>
      </c>
      <c r="DW175" s="78">
        <f>+DV175</f>
        <v>59.245804656931547</v>
      </c>
      <c r="DX175" s="115">
        <f>ROUND(DV175,1)</f>
        <v>59.2</v>
      </c>
      <c r="DY175" s="69">
        <f>RANK(DW175,DW$13:DW$224)</f>
        <v>81</v>
      </c>
      <c r="DZ175" s="67">
        <v>50.225073925838103</v>
      </c>
      <c r="EA175" s="68">
        <f>(IF(DZ175=-1,0,(IF(DZ175&lt;DZ$4,0,IF(DZ175&gt;DZ$3,1,((-DZ$4+DZ175)/DZ$5))))))*100</f>
        <v>54.063588725337027</v>
      </c>
      <c r="EB175" s="67">
        <v>4.5</v>
      </c>
      <c r="EC175" s="66">
        <f>(IF(EB175=-1,0,(IF(EB175&lt;EB$4,0,IF(EB175&gt;EB$3,1,((-EB$4+EB175)/EB$5))))))*100</f>
        <v>28.125</v>
      </c>
      <c r="ED175" s="68">
        <f>AVERAGE(EA175,EC175)</f>
        <v>41.094294362668514</v>
      </c>
      <c r="EE175" s="78">
        <f>+ED175</f>
        <v>41.094294362668514</v>
      </c>
      <c r="EF175" s="115">
        <f>ROUND(ED175,1)</f>
        <v>41.1</v>
      </c>
      <c r="EG175" s="69">
        <f>RANK(EE175,EE$13:EE$224)</f>
        <v>106</v>
      </c>
      <c r="EH175" s="81"/>
      <c r="EI175" s="81"/>
      <c r="EJ175" s="81"/>
      <c r="EK175" s="83">
        <f>RANK(EN175,EN$13:EN$224)</f>
        <v>92</v>
      </c>
      <c r="EL175" s="134">
        <f>ROUND(EM175,1)</f>
        <v>64.2</v>
      </c>
      <c r="EM175" s="158">
        <f>AVERAGE(Q175,AC175,BA175,BH175,BY175,CR175,DL175,DV175,ED175,AO175)</f>
        <v>64.191332055766765</v>
      </c>
      <c r="EN175" s="139">
        <f>AVERAGE(Q175,AC175,BA175,BH175,BY175,CR175,DL175,DV175,ED175,AO175)</f>
        <v>64.191332055766765</v>
      </c>
      <c r="EO175" s="84"/>
      <c r="EP175" s="85"/>
      <c r="EQ175" s="46"/>
    </row>
    <row r="176" spans="1:149" ht="14.45" customHeight="1" x14ac:dyDescent="0.25">
      <c r="A176" s="64" t="s">
        <v>1878</v>
      </c>
      <c r="B176" s="156" t="str">
        <f>INDEX('Economy Names'!$A$2:$H$213,'Economy Names'!L165,'Economy Names'!$K$1)</f>
        <v>São Tomé and Príncipe</v>
      </c>
      <c r="C176" s="65">
        <v>6</v>
      </c>
      <c r="D176" s="66">
        <f>(IF(C176=-1,0,(IF(C176&gt;C$4,0,IF(C176&lt;C$3,1,((C$4-C176)/C$5))))))*100</f>
        <v>70.588235294117652</v>
      </c>
      <c r="E176" s="65">
        <v>7</v>
      </c>
      <c r="F176" s="66">
        <f>(IF(E176=-1,0,(IF(E176&gt;E$4,0,IF(E176&lt;E$3,1,((E$4-E176)/E$5))))))*100</f>
        <v>93.467336683417088</v>
      </c>
      <c r="G176" s="67">
        <v>12.362442504517301</v>
      </c>
      <c r="H176" s="66">
        <f>(IF(G176=-1,0,(IF(G176&gt;G$4,0,IF(G176&lt;G$3,1,((G$4-G176)/G$5))))))*100</f>
        <v>93.818778747741348</v>
      </c>
      <c r="I176" s="65">
        <v>6</v>
      </c>
      <c r="J176" s="66">
        <f>(IF(I176=-1,0,(IF(I176&gt;I$4,0,IF(I176&lt;I$3,1,((I$4-I176)/I$5))))))*100</f>
        <v>70.588235294117652</v>
      </c>
      <c r="K176" s="65">
        <v>7</v>
      </c>
      <c r="L176" s="66">
        <f>(IF(K176=-1,0,(IF(K176&gt;K$4,0,IF(K176&lt;K$3,1,((K$4-K176)/K$5))))))*100</f>
        <v>93.467336683417088</v>
      </c>
      <c r="M176" s="67">
        <v>12.362442504517301</v>
      </c>
      <c r="N176" s="68">
        <f>(IF(M176=-1,0,(IF(M176&gt;M$4,0,IF(M176&lt;M$3,1,((M$4-M176)/M$5))))))*100</f>
        <v>93.818778747741348</v>
      </c>
      <c r="O176" s="67">
        <v>179.59617011559999</v>
      </c>
      <c r="P176" s="66">
        <f>(IF(O176=-1,0,(IF(O176&gt;O$4,0,IF(O176&lt;O$3,1,((O$4-O176)/O$5))))))*100</f>
        <v>55.100957471099996</v>
      </c>
      <c r="Q176" s="68">
        <f>25%*P176+12.5%*D176+12.5%*F176+12.5%*H176+12.5%*J176+12.5%*L176+12.5%*N176</f>
        <v>78.243827049094023</v>
      </c>
      <c r="R176" s="78">
        <f>+Q176</f>
        <v>78.243827049094023</v>
      </c>
      <c r="S176" s="115">
        <f>+ROUND(Q176,1)</f>
        <v>78.2</v>
      </c>
      <c r="T176" s="69">
        <f>RANK(R176,R$13:R$224)</f>
        <v>150</v>
      </c>
      <c r="U176" s="70">
        <v>16</v>
      </c>
      <c r="V176" s="66">
        <f>(IF(U176=-1,0,(IF(U176&gt;U$4,0,IF(U176&lt;U$3,1,((U$4-U176)/U$5))))))*100</f>
        <v>56.000000000000007</v>
      </c>
      <c r="W176" s="70">
        <v>67</v>
      </c>
      <c r="X176" s="66">
        <f>(IF(W176=-1,0,(IF(W176&gt;W$4,0,IF(W176&lt;W$3,1,((W$4-W176)/W$5))))))*100</f>
        <v>88.184438040345825</v>
      </c>
      <c r="Y176" s="71">
        <v>2.1911871223741399</v>
      </c>
      <c r="Z176" s="68">
        <f>(IF(Y176=-1,0,(IF(Y176&gt;Y$4,0,IF(Y176&lt;Y$3,1,((Y$4-Y176)/Y$5))))))*100</f>
        <v>89.0440643881293</v>
      </c>
      <c r="AA176" s="70">
        <v>5</v>
      </c>
      <c r="AB176" s="66">
        <f>IF(AA176="No Practice", 0, AA176/15*100)</f>
        <v>33.333333333333329</v>
      </c>
      <c r="AC176" s="68">
        <f>AVERAGE(V176,X176,Z176,AB176)</f>
        <v>66.64045894045212</v>
      </c>
      <c r="AD176" s="68">
        <f>+AC176</f>
        <v>66.64045894045212</v>
      </c>
      <c r="AE176" s="115">
        <f>+ROUND(AC176,1)</f>
        <v>66.599999999999994</v>
      </c>
      <c r="AF176" s="72">
        <f>RANK(AD176,AD$13:AD$224)</f>
        <v>111</v>
      </c>
      <c r="AG176" s="70">
        <v>4</v>
      </c>
      <c r="AH176" s="66">
        <f>(IF(AG176=-1,0,(IF(AG176&gt;AG$4,0,IF(AG176&lt;AG$3,1,((AG$4-AG176)/AG$5))))))*100</f>
        <v>83.333333333333343</v>
      </c>
      <c r="AI176" s="70">
        <v>89</v>
      </c>
      <c r="AJ176" s="66">
        <f>(IF(AI176=-1,0,(IF(AI176&gt;AI$4,0,IF(AI176&lt;AI$3,1,((AI$4-AI176)/AI$5))))))*100</f>
        <v>69.130434782608702</v>
      </c>
      <c r="AK176" s="71">
        <v>339.41534883645602</v>
      </c>
      <c r="AL176" s="66">
        <f>(IF(AK176=-1,0,(IF(AK176&gt;AK$4,0,IF(AK176&lt;AK$3,1,((AK$4-AK176)/AK$5))))))*100</f>
        <v>95.809687051401767</v>
      </c>
      <c r="AM176" s="70">
        <v>0</v>
      </c>
      <c r="AN176" s="66">
        <f>+IF(AM176="No Practice",0,AM176/8)*100</f>
        <v>0</v>
      </c>
      <c r="AO176" s="74">
        <f>AVERAGE(AH176,AJ176,AL176,AN176)</f>
        <v>62.068363791835957</v>
      </c>
      <c r="AP176" s="68">
        <f>+AO176</f>
        <v>62.068363791835957</v>
      </c>
      <c r="AQ176" s="115">
        <f>+ROUND(AO176,1)</f>
        <v>62.1</v>
      </c>
      <c r="AR176" s="69">
        <f>RANK(AP176,AP$13:AP$224)</f>
        <v>130</v>
      </c>
      <c r="AS176" s="75">
        <v>8</v>
      </c>
      <c r="AT176" s="66">
        <f>(IF(AS176=-1,0,(IF(AS176&gt;AS$4,0,IF(AS176&lt;AS$3,1,((AS$4-AS176)/AS$5))))))*100</f>
        <v>41.666666666666671</v>
      </c>
      <c r="AU176" s="75">
        <v>52</v>
      </c>
      <c r="AV176" s="66">
        <f>(IF(AU176=-1,0,(IF(AU176&gt;AU$4,0,IF(AU176&lt;AU$3,1,((AU$4-AU176)/AU$5))))))*100</f>
        <v>75.598086124401902</v>
      </c>
      <c r="AW176" s="75">
        <v>10.192287824443399</v>
      </c>
      <c r="AX176" s="68">
        <f>(IF(AW176=-1,0,(IF(AW176&gt;AW$4,0,IF(AW176&lt;AW$3,1,((AW$4-AW176)/AW$5))))))*100</f>
        <v>32.051414503710674</v>
      </c>
      <c r="AY176" s="75">
        <v>4.5</v>
      </c>
      <c r="AZ176" s="66">
        <f>+IF(AY176="No Practice",0,AY176/30)*100</f>
        <v>15</v>
      </c>
      <c r="BA176" s="76">
        <f>AVERAGE(AT176,AV176,AX176,AZ176)</f>
        <v>41.079041823694808</v>
      </c>
      <c r="BB176" s="68">
        <f>+BA176</f>
        <v>41.079041823694808</v>
      </c>
      <c r="BC176" s="115">
        <f>+ROUND(BA176,1)</f>
        <v>41.1</v>
      </c>
      <c r="BD176" s="69">
        <f>RANK(BB176,BB$13:BB$224)</f>
        <v>172</v>
      </c>
      <c r="BE176" s="73">
        <v>5</v>
      </c>
      <c r="BF176" s="73">
        <v>0</v>
      </c>
      <c r="BG176" s="77">
        <f>+SUM(BE176,BF176)</f>
        <v>5</v>
      </c>
      <c r="BH176" s="76">
        <f>(IF(BG176=-1,0,(IF(BG176&lt;BG$4,0,IF(BG176&gt;BG$3,1,((-BG$4+BG176)/BG$5))))))*100</f>
        <v>25</v>
      </c>
      <c r="BI176" s="119">
        <f>+BH176</f>
        <v>25</v>
      </c>
      <c r="BJ176" s="115">
        <f>ROUND(BH176,1)</f>
        <v>25</v>
      </c>
      <c r="BK176" s="69">
        <f>RANK(BI176,BI$13:BI$224)</f>
        <v>165</v>
      </c>
      <c r="BL176" s="73">
        <v>3</v>
      </c>
      <c r="BM176" s="68">
        <f>(IF(BL176=-1,0,(IF(BL176&lt;BL$4,0,IF(BL176&gt;BL$3,1,((-BL$4+BL176)/BL$5))))))*100</f>
        <v>30</v>
      </c>
      <c r="BN176" s="73">
        <v>1</v>
      </c>
      <c r="BO176" s="68">
        <f>(IF(BN176=-1,0,(IF(BN176&lt;BN$4,0,IF(BN176&gt;BN$3,1,((-BN$4+BN176)/BN$5))))))*100</f>
        <v>10</v>
      </c>
      <c r="BP176" s="73">
        <v>6</v>
      </c>
      <c r="BQ176" s="68">
        <f>(IF(BP176=-1,0,(IF(BP176&lt;BP$4,0,IF(BP176&gt;BP$3,1,((-BP$4+BP176)/BP$5))))))*100</f>
        <v>60</v>
      </c>
      <c r="BR176" s="73">
        <v>0</v>
      </c>
      <c r="BS176" s="78">
        <f>(IF(BR176=-1,0,(IF(BR176&lt;BR$4,0,IF(BR176&gt;BR$3,1,((-BR$4+BR176)/BR$5))))))*100</f>
        <v>0</v>
      </c>
      <c r="BT176" s="73">
        <v>0</v>
      </c>
      <c r="BU176" s="68">
        <f>(IF(BT176=-1,0,(IF(BT176&lt;BT$4,0,IF(BT176&gt;BT$3,1,((-BT$4+BT176)/BT$5))))))*100</f>
        <v>0</v>
      </c>
      <c r="BV176" s="73">
        <v>0</v>
      </c>
      <c r="BW176" s="66">
        <f>(IF(BV176=-1,0,(IF(BV176&lt;BV$4,0,IF(BV176&gt;BV$3,1,((-BV$4+BV176)/BV$5))))))*100</f>
        <v>0</v>
      </c>
      <c r="BX176" s="77">
        <f>+SUM(BN176,BL176,BP176,BR176,BT176,BV176)</f>
        <v>10</v>
      </c>
      <c r="BY176" s="80">
        <f>(IF(BX176=-1,0,(IF(BX176&lt;BX$4,0,IF(BX176&gt;BX$3,1,((-BX$4+BX176)/BX$5))))))*100</f>
        <v>20</v>
      </c>
      <c r="BZ176" s="78">
        <f>+BY176</f>
        <v>20</v>
      </c>
      <c r="CA176" s="115">
        <f>+ROUND(BY176,1)</f>
        <v>20</v>
      </c>
      <c r="CB176" s="72">
        <f>RANK(BZ176,BZ$13:BZ$224)</f>
        <v>179</v>
      </c>
      <c r="CC176" s="73">
        <v>46</v>
      </c>
      <c r="CD176" s="68">
        <f>(IF(CC176=-1,0,(IF(CC176&gt;CC$4,0,IF(CC176&lt;CC$3,1,((CC$4-CC176)/CC$5))))))*100</f>
        <v>28.333333333333332</v>
      </c>
      <c r="CE176" s="73">
        <v>424</v>
      </c>
      <c r="CF176" s="66">
        <f>(IF(CE176=-1,0,(IF(CE176&gt;CE$4,0,IF(CE176&lt;CE$3,1,((CE$4-CE176)/CE$5))))))*100</f>
        <v>42.040185471406495</v>
      </c>
      <c r="CG176" s="73">
        <v>36.995752010171501</v>
      </c>
      <c r="CH176" s="66">
        <f>(IF(CG176=-1,0,(IF(CG176&gt;CG$4,0,IF(CG176&lt;CG$3,1,((CG$4-CG176)/CG$5)^$CH$3)))))*100</f>
        <v>84.638281362080107</v>
      </c>
      <c r="CI176" s="73" t="s">
        <v>1976</v>
      </c>
      <c r="CJ176" s="78" t="str">
        <f>IF(CI176="NO VAT","No VAT",(IF(CI176="NO REFUND",0,(IF(CI176&gt;CI$5,0,IF(CI176&lt;CI$3,1,((CI$5-CI176)/CI$5))))))*100)</f>
        <v>No VAT</v>
      </c>
      <c r="CK176" s="73" t="s">
        <v>1976</v>
      </c>
      <c r="CL176" s="68" t="str">
        <f>IF(CK176="NO VAT","No VAT",(IF(CK176="NO REFUND",0,(IF(CK176&gt;CK$4,0,IF(CK176&lt;CK$3,1,((CK$4-CK176)/CK$5))))))*100)</f>
        <v>No VAT</v>
      </c>
      <c r="CM176" s="73">
        <v>10</v>
      </c>
      <c r="CN176" s="68">
        <f>IF(CM176="NO CIT","No CIT",IF(CM176&gt;CM$4,0,IF(CM176&lt;CM$3,1,((CM$4-CM176)/CM$5)))*100)</f>
        <v>84.403669724770651</v>
      </c>
      <c r="CO176" s="73">
        <v>0</v>
      </c>
      <c r="CP176" s="66">
        <f>IF(CO176="NO CIT","No CIT",IF(CO176&gt;CO$4,0,IF(CO176&lt;CO$3,1,((CO$5-CO176)/CO$5)))*100)</f>
        <v>100</v>
      </c>
      <c r="CQ176" s="157">
        <f>IF(OR(ISNUMBER(CJ176),ISNUMBER(CL176),ISNUMBER(CN176),ISNUMBER(CP176)),AVERAGE(CJ176,CL176,CN176,CP176),"")</f>
        <v>92.201834862385326</v>
      </c>
      <c r="CR176" s="128">
        <f>AVERAGE(CD176,CF176,CH176,CQ176)</f>
        <v>61.803408757301312</v>
      </c>
      <c r="CS176" s="78">
        <f>+CR176</f>
        <v>61.803408757301312</v>
      </c>
      <c r="CT176" s="115">
        <f>ROUND(CR176,1)</f>
        <v>61.8</v>
      </c>
      <c r="CU176" s="69">
        <f>RANK(CS176,CS$13:CS$224)</f>
        <v>137</v>
      </c>
      <c r="CV176" s="73">
        <v>83.125</v>
      </c>
      <c r="CW176" s="68">
        <f>(IF(CV176=-1,0,(IF(CV176&gt;CV$4,0,IF(CV176&lt;CV$3,1,((CV$4-CV176)/CV$5))))))*100</f>
        <v>48.349056603773583</v>
      </c>
      <c r="CX176" s="73">
        <v>46.25</v>
      </c>
      <c r="CY176" s="68">
        <f>(IF(CX176=-1,0,(IF(CX176&gt;CX$4,0,IF(CX176&lt;CX$3,1,((CX$4-CX176)/CX$5))))))*100</f>
        <v>73.224852071005913</v>
      </c>
      <c r="CZ176" s="73">
        <v>426.25</v>
      </c>
      <c r="DA176" s="68">
        <f>(IF(CZ176=-1,0,(IF(CZ176&gt;CZ$4,0,IF(CZ176&lt;CZ$3,1,((CZ$4-CZ176)/CZ$5))))))*100</f>
        <v>59.787735849056602</v>
      </c>
      <c r="DB176" s="73">
        <v>193.75</v>
      </c>
      <c r="DC176" s="68">
        <f>(IF(DB176=-1,0,(IF(DB176&gt;DB$4,0,IF(DB176&lt;DB$3,1,((DB$4-DB176)/DB$5))))))*100</f>
        <v>51.5625</v>
      </c>
      <c r="DD176" s="73">
        <v>150</v>
      </c>
      <c r="DE176" s="68">
        <f>(IF(DD176=-1,0,(IF(DD176&gt;DD$4,0,IF(DD176&lt;DD$3,1,((DD$4-DD176)/DD$5))))))*100</f>
        <v>46.59498207885305</v>
      </c>
      <c r="DF176" s="73">
        <v>17</v>
      </c>
      <c r="DG176" s="68">
        <f>(IF(DF176=-1,0,(IF(DF176&gt;DF$4,0,IF(DF176&lt;DF$3,1,((DF$4-DF176)/DF$5))))))*100</f>
        <v>93.305439330543933</v>
      </c>
      <c r="DH176" s="73">
        <v>406</v>
      </c>
      <c r="DI176" s="68">
        <f>(IF(DH176=-1,0,(IF(DH176&gt;DH$4,0,IF(DH176&lt;DH$3,1,((DH$4-DH176)/DH$5))))))*100</f>
        <v>66.166666666666657</v>
      </c>
      <c r="DJ176" s="73">
        <v>75</v>
      </c>
      <c r="DK176" s="66">
        <f>(IF(DJ176=-1,0,(IF(DJ176&gt;DJ$4,0,IF(DJ176&lt;DJ$3,1,((DJ$4-DJ176)/DJ$5))))))*100</f>
        <v>89.285714285714292</v>
      </c>
      <c r="DL176" s="78">
        <f>AVERAGE(CW176,CY176,DA176,DC176,DE176,DG176,DI176,DK176)</f>
        <v>66.034618360701757</v>
      </c>
      <c r="DM176" s="78">
        <f>+DL176</f>
        <v>66.034618360701757</v>
      </c>
      <c r="DN176" s="115">
        <f>ROUND(DL176,1)</f>
        <v>66</v>
      </c>
      <c r="DO176" s="69">
        <f>RANK(DM176,DM$13:DM$224)</f>
        <v>124</v>
      </c>
      <c r="DP176" s="67">
        <v>1185</v>
      </c>
      <c r="DQ176" s="66">
        <f>(IF(DP176=-1,0,(IF(DP176&gt;DP$4,0,IF(DP176&lt;DP$3,1,((DP$4-DP176)/DP$5))))))*100</f>
        <v>12.704918032786885</v>
      </c>
      <c r="DR176" s="67">
        <v>45.6</v>
      </c>
      <c r="DS176" s="66">
        <f>(IF(DR176=-1,0,(IF(DR176&gt;DR$4,0,IF(DR176&lt;DR$3,1,((DR$4-DR176)/DR$5))))))*100</f>
        <v>48.818897637795274</v>
      </c>
      <c r="DT176" s="67">
        <v>4.5</v>
      </c>
      <c r="DU176" s="66">
        <f>DT176/18*100</f>
        <v>25</v>
      </c>
      <c r="DV176" s="78">
        <f>AVERAGE(DU176,DQ176,DS176)</f>
        <v>28.841271890194054</v>
      </c>
      <c r="DW176" s="78">
        <f>+DV176</f>
        <v>28.841271890194054</v>
      </c>
      <c r="DX176" s="115">
        <f>ROUND(DV176,1)</f>
        <v>28.8</v>
      </c>
      <c r="DY176" s="69">
        <f>RANK(DW176,DW$13:DW$224)</f>
        <v>185</v>
      </c>
      <c r="DZ176" s="67">
        <v>0</v>
      </c>
      <c r="EA176" s="68">
        <f>(IF(DZ176=-1,0,(IF(DZ176&lt;DZ$4,0,IF(DZ176&gt;DZ$3,1,((-DZ$4+DZ176)/DZ$5))))))*100</f>
        <v>0</v>
      </c>
      <c r="EB176" s="67">
        <v>0</v>
      </c>
      <c r="EC176" s="66">
        <f>(IF(EB176=-1,0,(IF(EB176&lt;EB$4,0,IF(EB176&gt;EB$3,1,((-EB$4+EB176)/EB$5))))))*100</f>
        <v>0</v>
      </c>
      <c r="ED176" s="68">
        <f>AVERAGE(EA176,EC176)</f>
        <v>0</v>
      </c>
      <c r="EE176" s="78">
        <f>+ED176</f>
        <v>0</v>
      </c>
      <c r="EF176" s="115">
        <f>ROUND(ED176,1)</f>
        <v>0</v>
      </c>
      <c r="EG176" s="69">
        <f>RANK(EE176,EE$13:EE$224)</f>
        <v>168</v>
      </c>
      <c r="EH176" s="81"/>
      <c r="EI176" s="81"/>
      <c r="EJ176" s="81"/>
      <c r="EK176" s="83">
        <f>RANK(EN176,EN$13:EN$224)</f>
        <v>170</v>
      </c>
      <c r="EL176" s="134">
        <f>ROUND(EM176,1)</f>
        <v>45</v>
      </c>
      <c r="EM176" s="158">
        <f>AVERAGE(Q176,AC176,BA176,BH176,BY176,CR176,DL176,DV176,ED176,AO176)</f>
        <v>44.971099061327401</v>
      </c>
      <c r="EN176" s="139">
        <f>AVERAGE(Q176,AC176,BA176,BH176,BY176,CR176,DL176,DV176,ED176,AO176)</f>
        <v>44.971099061327401</v>
      </c>
      <c r="EO176" s="84"/>
      <c r="EP176" s="85"/>
      <c r="EQ176" s="46"/>
    </row>
    <row r="177" spans="1:149" ht="14.45" customHeight="1" x14ac:dyDescent="0.25">
      <c r="A177" s="64" t="s">
        <v>162</v>
      </c>
      <c r="B177" s="156" t="str">
        <f>INDEX('Economy Names'!$A$2:$H$213,'Economy Names'!L166,'Economy Names'!$K$1)</f>
        <v>Saudi Arabia</v>
      </c>
      <c r="C177" s="65">
        <v>3</v>
      </c>
      <c r="D177" s="66">
        <f>(IF(C177=-1,0,(IF(C177&gt;C$4,0,IF(C177&lt;C$3,1,((C$4-C177)/C$5))))))*100</f>
        <v>88.235294117647058</v>
      </c>
      <c r="E177" s="65">
        <v>10</v>
      </c>
      <c r="F177" s="66">
        <f>(IF(E177=-1,0,(IF(E177&gt;E$4,0,IF(E177&lt;E$3,1,((E$4-E177)/E$5))))))*100</f>
        <v>90.452261306532662</v>
      </c>
      <c r="G177" s="67">
        <v>5.4039786681005699</v>
      </c>
      <c r="H177" s="66">
        <f>(IF(G177=-1,0,(IF(G177&gt;G$4,0,IF(G177&lt;G$3,1,((G$4-G177)/G$5))))))*100</f>
        <v>97.298010665949718</v>
      </c>
      <c r="I177" s="65">
        <v>4</v>
      </c>
      <c r="J177" s="66">
        <f>(IF(I177=-1,0,(IF(I177&gt;I$4,0,IF(I177&lt;I$3,1,((I$4-I177)/I$5))))))*100</f>
        <v>82.35294117647058</v>
      </c>
      <c r="K177" s="65">
        <v>11</v>
      </c>
      <c r="L177" s="66">
        <f>(IF(K177=-1,0,(IF(K177&gt;K$4,0,IF(K177&lt;K$3,1,((K$4-K177)/K$5))))))*100</f>
        <v>89.447236180904525</v>
      </c>
      <c r="M177" s="67">
        <v>5.4039786681005699</v>
      </c>
      <c r="N177" s="68">
        <f>(IF(M177=-1,0,(IF(M177&gt;M$4,0,IF(M177&lt;M$3,1,((M$4-M177)/M$5))))))*100</f>
        <v>97.298010665949718</v>
      </c>
      <c r="O177" s="67">
        <v>0</v>
      </c>
      <c r="P177" s="66">
        <f>(IF(O177=-1,0,(IF(O177&gt;O$4,0,IF(O177&lt;O$3,1,((O$4-O177)/O$5))))))*100</f>
        <v>100</v>
      </c>
      <c r="Q177" s="68">
        <f>25%*P177+12.5%*D177+12.5%*F177+12.5%*H177+12.5%*J177+12.5%*L177+12.5%*N177</f>
        <v>93.135469264181779</v>
      </c>
      <c r="R177" s="78">
        <f>+Q177</f>
        <v>93.135469264181779</v>
      </c>
      <c r="S177" s="115">
        <f>+ROUND(Q177,1)</f>
        <v>93.1</v>
      </c>
      <c r="T177" s="69">
        <f>RANK(R177,R$13:R$224)</f>
        <v>38</v>
      </c>
      <c r="U177" s="70">
        <v>14</v>
      </c>
      <c r="V177" s="66">
        <f>(IF(U177=-1,0,(IF(U177&gt;U$4,0,IF(U177&lt;U$3,1,((U$4-U177)/U$5))))))*100</f>
        <v>64</v>
      </c>
      <c r="W177" s="70">
        <v>100</v>
      </c>
      <c r="X177" s="66">
        <f>(IF(W177=-1,0,(IF(W177&gt;W$4,0,IF(W177&lt;W$3,1,((W$4-W177)/W$5))))))*100</f>
        <v>78.674351585014406</v>
      </c>
      <c r="Y177" s="71">
        <v>1.8561836218730099</v>
      </c>
      <c r="Z177" s="68">
        <f>(IF(Y177=-1,0,(IF(Y177&gt;Y$4,0,IF(Y177&lt;Y$3,1,((Y$4-Y177)/Y$5))))))*100</f>
        <v>90.719081890634939</v>
      </c>
      <c r="AA177" s="70">
        <v>12</v>
      </c>
      <c r="AB177" s="66">
        <f>IF(AA177="No Practice", 0, AA177/15*100)</f>
        <v>80</v>
      </c>
      <c r="AC177" s="68">
        <f>AVERAGE(V177,X177,Z177,AB177)</f>
        <v>78.348358368912329</v>
      </c>
      <c r="AD177" s="68">
        <f>+AC177</f>
        <v>78.348358368912329</v>
      </c>
      <c r="AE177" s="115">
        <f>+ROUND(AC177,1)</f>
        <v>78.3</v>
      </c>
      <c r="AF177" s="72">
        <f>RANK(AD177,AD$13:AD$224)</f>
        <v>28</v>
      </c>
      <c r="AG177" s="70">
        <v>2</v>
      </c>
      <c r="AH177" s="66">
        <f>(IF(AG177=-1,0,(IF(AG177&gt;AG$4,0,IF(AG177&lt;AG$3,1,((AG$4-AG177)/AG$5))))))*100</f>
        <v>100</v>
      </c>
      <c r="AI177" s="70">
        <v>35</v>
      </c>
      <c r="AJ177" s="66">
        <f>(IF(AI177=-1,0,(IF(AI177&gt;AI$4,0,IF(AI177&lt;AI$3,1,((AI$4-AI177)/AI$5))))))*100</f>
        <v>92.608695652173907</v>
      </c>
      <c r="AK177" s="71">
        <v>27.873153130202802</v>
      </c>
      <c r="AL177" s="66">
        <f>(IF(AK177=-1,0,(IF(AK177&gt;AK$4,0,IF(AK177&lt;AK$3,1,((AK$4-AK177)/AK$5))))))*100</f>
        <v>99.65588699839256</v>
      </c>
      <c r="AM177" s="70">
        <v>6</v>
      </c>
      <c r="AN177" s="66">
        <f>+IF(AM177="No Practice",0,AM177/8)*100</f>
        <v>75</v>
      </c>
      <c r="AO177" s="74">
        <f>AVERAGE(AH177,AJ177,AL177,AN177)</f>
        <v>91.816145662641617</v>
      </c>
      <c r="AP177" s="68">
        <f>+AO177</f>
        <v>91.816145662641617</v>
      </c>
      <c r="AQ177" s="115">
        <f>+ROUND(AO177,1)</f>
        <v>91.8</v>
      </c>
      <c r="AR177" s="69">
        <f>RANK(AP177,AP$13:AP$224)</f>
        <v>18</v>
      </c>
      <c r="AS177" s="75">
        <v>2</v>
      </c>
      <c r="AT177" s="66">
        <f>(IF(AS177=-1,0,(IF(AS177&gt;AS$4,0,IF(AS177&lt;AS$3,1,((AS$4-AS177)/AS$5))))))*100</f>
        <v>91.666666666666657</v>
      </c>
      <c r="AU177" s="75">
        <v>1.5</v>
      </c>
      <c r="AV177" s="66">
        <f>(IF(AU177=-1,0,(IF(AU177&gt;AU$4,0,IF(AU177&lt;AU$3,1,((AU$4-AU177)/AU$5))))))*100</f>
        <v>99.760765550239242</v>
      </c>
      <c r="AW177" s="75">
        <v>0</v>
      </c>
      <c r="AX177" s="68">
        <f>(IF(AW177=-1,0,(IF(AW177&gt;AW$4,0,IF(AW177&lt;AW$3,1,((AW$4-AW177)/AW$5))))))*100</f>
        <v>100</v>
      </c>
      <c r="AY177" s="75">
        <v>14</v>
      </c>
      <c r="AZ177" s="66">
        <f>+IF(AY177="No Practice",0,AY177/30)*100</f>
        <v>46.666666666666664</v>
      </c>
      <c r="BA177" s="76">
        <f>AVERAGE(AT177,AV177,AX177,AZ177)</f>
        <v>84.52352472089315</v>
      </c>
      <c r="BB177" s="68">
        <f>+BA177</f>
        <v>84.52352472089315</v>
      </c>
      <c r="BC177" s="115">
        <f>+ROUND(BA177,1)</f>
        <v>84.5</v>
      </c>
      <c r="BD177" s="69">
        <f>RANK(BB177,BB$13:BB$224)</f>
        <v>19</v>
      </c>
      <c r="BE177" s="73">
        <v>8</v>
      </c>
      <c r="BF177" s="73">
        <v>4</v>
      </c>
      <c r="BG177" s="77">
        <f>+SUM(BE177,BF177)</f>
        <v>12</v>
      </c>
      <c r="BH177" s="76">
        <f>(IF(BG177=-1,0,(IF(BG177&lt;BG$4,0,IF(BG177&gt;BG$3,1,((-BG$4+BG177)/BG$5))))))*100</f>
        <v>60</v>
      </c>
      <c r="BI177" s="119">
        <f>+BH177</f>
        <v>60</v>
      </c>
      <c r="BJ177" s="115">
        <f>ROUND(BH177,1)</f>
        <v>60</v>
      </c>
      <c r="BK177" s="69">
        <f>RANK(BI177,BI$13:BI$224)</f>
        <v>80</v>
      </c>
      <c r="BL177" s="73">
        <v>9</v>
      </c>
      <c r="BM177" s="68">
        <f>(IF(BL177=-1,0,(IF(BL177&lt;BL$4,0,IF(BL177&gt;BL$3,1,((-BL$4+BL177)/BL$5))))))*100</f>
        <v>90</v>
      </c>
      <c r="BN177" s="73">
        <v>9</v>
      </c>
      <c r="BO177" s="68">
        <f>(IF(BN177=-1,0,(IF(BN177&lt;BN$4,0,IF(BN177&gt;BN$3,1,((-BN$4+BN177)/BN$5))))))*100</f>
        <v>90</v>
      </c>
      <c r="BP177" s="73">
        <v>7</v>
      </c>
      <c r="BQ177" s="68">
        <f>(IF(BP177=-1,0,(IF(BP177&lt;BP$4,0,IF(BP177&gt;BP$3,1,((-BP$4+BP177)/BP$5))))))*100</f>
        <v>70</v>
      </c>
      <c r="BR177" s="73">
        <v>5</v>
      </c>
      <c r="BS177" s="78">
        <f>(IF(BR177=-1,0,(IF(BR177&lt;BR$4,0,IF(BR177&gt;BR$3,1,((-BR$4+BR177)/BR$5))))))*100</f>
        <v>83.333333333333343</v>
      </c>
      <c r="BT177" s="73">
        <v>6</v>
      </c>
      <c r="BU177" s="68">
        <f>(IF(BT177=-1,0,(IF(BT177&lt;BT$4,0,IF(BT177&gt;BT$3,1,((-BT$4+BT177)/BT$5))))))*100</f>
        <v>85.714285714285708</v>
      </c>
      <c r="BV177" s="73">
        <v>7</v>
      </c>
      <c r="BW177" s="66">
        <f>(IF(BV177=-1,0,(IF(BV177&lt;BV$4,0,IF(BV177&gt;BV$3,1,((-BV$4+BV177)/BV$5))))))*100</f>
        <v>100</v>
      </c>
      <c r="BX177" s="77">
        <f>+SUM(BN177,BL177,BP177,BR177,BT177,BV177)</f>
        <v>43</v>
      </c>
      <c r="BY177" s="80">
        <f>(IF(BX177=-1,0,(IF(BX177&lt;BX$4,0,IF(BX177&gt;BX$3,1,((-BX$4+BX177)/BX$5))))))*100</f>
        <v>86</v>
      </c>
      <c r="BZ177" s="78">
        <f>+BY177</f>
        <v>86</v>
      </c>
      <c r="CA177" s="115">
        <f>+ROUND(BY177,1)</f>
        <v>86</v>
      </c>
      <c r="CB177" s="72">
        <f>RANK(BZ177,BZ$13:BZ$224)</f>
        <v>3</v>
      </c>
      <c r="CC177" s="73">
        <v>4</v>
      </c>
      <c r="CD177" s="68">
        <f>(IF(CC177=-1,0,(IF(CC177&gt;CC$4,0,IF(CC177&lt;CC$3,1,((CC$4-CC177)/CC$5))))))*100</f>
        <v>98.333333333333329</v>
      </c>
      <c r="CE177" s="73">
        <v>104</v>
      </c>
      <c r="CF177" s="66">
        <f>(IF(CE177=-1,0,(IF(CE177&gt;CE$4,0,IF(CE177&lt;CE$3,1,((CE$4-CE177)/CE$5))))))*100</f>
        <v>91.499227202472952</v>
      </c>
      <c r="CG177" s="73">
        <v>15.718189724423</v>
      </c>
      <c r="CH177" s="66">
        <f>(IF(CG177=-1,0,(IF(CG177&gt;CG$4,0,IF(CG177&lt;CG$3,1,((CG$4-CG177)/CG$5)^$CH$3)))))*100</f>
        <v>100</v>
      </c>
      <c r="CI177" s="73">
        <v>16.5</v>
      </c>
      <c r="CJ177" s="78">
        <f>IF(CI177="NO VAT","No VAT",(IF(CI177="NO REFUND",0,(IF(CI177&gt;CI$5,0,IF(CI177&lt;CI$3,1,((CI$5-CI177)/CI$5))))))*100)</f>
        <v>67</v>
      </c>
      <c r="CK177" s="73">
        <v>22.952380952380999</v>
      </c>
      <c r="CL177" s="68">
        <f>IF(CK177="NO VAT","No VAT",(IF(CK177="NO REFUND",0,(IF(CK177&gt;CK$4,0,IF(CK177&lt;CK$3,1,((CK$4-CK177)/CK$5))))))*100)</f>
        <v>61.867990439418932</v>
      </c>
      <c r="CM177" s="73">
        <v>69</v>
      </c>
      <c r="CN177" s="68">
        <f>IF(CM177="NO CIT","No CIT",IF(CM177&gt;CM$4,0,IF(CM177&lt;CM$3,1,((CM$4-CM177)/CM$5)))*100)</f>
        <v>0</v>
      </c>
      <c r="CO177" s="73">
        <v>33.571428571428598</v>
      </c>
      <c r="CP177" s="66">
        <f>IF(CO177="NO CIT","No CIT",IF(CO177&gt;CO$4,0,IF(CO177&lt;CO$3,1,((CO$5-CO177)/CO$5)))*100)</f>
        <v>0</v>
      </c>
      <c r="CQ177" s="157">
        <f>IF(OR(ISNUMBER(CJ177),ISNUMBER(CL177),ISNUMBER(CN177),ISNUMBER(CP177)),AVERAGE(CJ177,CL177,CN177,CP177),"")</f>
        <v>32.216997609854729</v>
      </c>
      <c r="CR177" s="128">
        <f>AVERAGE(CD177,CF177,CH177,CQ177)</f>
        <v>80.512389536415256</v>
      </c>
      <c r="CS177" s="78">
        <f>+CR177</f>
        <v>80.512389536415256</v>
      </c>
      <c r="CT177" s="115">
        <f>ROUND(CR177,1)</f>
        <v>80.5</v>
      </c>
      <c r="CU177" s="69">
        <f>RANK(CS177,CS$13:CS$224)</f>
        <v>57</v>
      </c>
      <c r="CV177" s="73">
        <v>37</v>
      </c>
      <c r="CW177" s="68">
        <f>(IF(CV177=-1,0,(IF(CV177&gt;CV$4,0,IF(CV177&lt;CV$3,1,((CV$4-CV177)/CV$5))))))*100</f>
        <v>77.358490566037744</v>
      </c>
      <c r="CX177" s="73">
        <v>11</v>
      </c>
      <c r="CY177" s="68">
        <f>(IF(CX177=-1,0,(IF(CX177&gt;CX$4,0,IF(CX177&lt;CX$3,1,((CX$4-CX177)/CX$5))))))*100</f>
        <v>94.082840236686394</v>
      </c>
      <c r="CZ177" s="73">
        <v>319</v>
      </c>
      <c r="DA177" s="68">
        <f>(IF(CZ177=-1,0,(IF(CZ177&gt;CZ$4,0,IF(CZ177&lt;CZ$3,1,((CZ$4-CZ177)/CZ$5))))))*100</f>
        <v>69.905660377358487</v>
      </c>
      <c r="DB177" s="73">
        <v>73</v>
      </c>
      <c r="DC177" s="68">
        <f>(IF(DB177=-1,0,(IF(DB177&gt;DB$4,0,IF(DB177&lt;DB$3,1,((DB$4-DB177)/DB$5))))))*100</f>
        <v>81.75</v>
      </c>
      <c r="DD177" s="73">
        <v>72</v>
      </c>
      <c r="DE177" s="68">
        <f>(IF(DD177=-1,0,(IF(DD177&gt;DD$4,0,IF(DD177&lt;DD$3,1,((DD$4-DD177)/DD$5))))))*100</f>
        <v>74.551971326164875</v>
      </c>
      <c r="DF177" s="73">
        <v>32</v>
      </c>
      <c r="DG177" s="68">
        <f>(IF(DF177=-1,0,(IF(DF177&gt;DF$4,0,IF(DF177&lt;DF$3,1,((DF$4-DF177)/DF$5))))))*100</f>
        <v>87.029288702928881</v>
      </c>
      <c r="DH177" s="73">
        <v>464.461538461538</v>
      </c>
      <c r="DI177" s="68">
        <f>(IF(DH177=-1,0,(IF(DH177&gt;DH$4,0,IF(DH177&lt;DH$3,1,((DH$4-DH177)/DH$5))))))*100</f>
        <v>61.294871794871831</v>
      </c>
      <c r="DJ177" s="73">
        <v>267</v>
      </c>
      <c r="DK177" s="66">
        <f>(IF(DJ177=-1,0,(IF(DJ177&gt;DJ$4,0,IF(DJ177&lt;DJ$3,1,((DJ$4-DJ177)/DJ$5))))))*100</f>
        <v>61.857142857142854</v>
      </c>
      <c r="DL177" s="78">
        <f>AVERAGE(CW177,CY177,DA177,DC177,DE177,DG177,DI177,DK177)</f>
        <v>75.97878323264888</v>
      </c>
      <c r="DM177" s="78">
        <f>+DL177</f>
        <v>75.97878323264888</v>
      </c>
      <c r="DN177" s="115">
        <f>ROUND(DL177,1)</f>
        <v>76</v>
      </c>
      <c r="DO177" s="69">
        <f>RANK(DM177,DM$13:DM$224)</f>
        <v>86</v>
      </c>
      <c r="DP177" s="67">
        <v>575</v>
      </c>
      <c r="DQ177" s="66">
        <f>(IF(DP177=-1,0,(IF(DP177&gt;DP$4,0,IF(DP177&lt;DP$3,1,((DP$4-DP177)/DP$5))))))*100</f>
        <v>62.704918032786885</v>
      </c>
      <c r="DR177" s="67">
        <v>27.5</v>
      </c>
      <c r="DS177" s="66">
        <f>(IF(DR177=-1,0,(IF(DR177&gt;DR$4,0,IF(DR177&lt;DR$3,1,((DR$4-DR177)/DR$5))))))*100</f>
        <v>69.17885264341956</v>
      </c>
      <c r="DT177" s="67">
        <v>11.5</v>
      </c>
      <c r="DU177" s="66">
        <f>DT177/18*100</f>
        <v>63.888888888888886</v>
      </c>
      <c r="DV177" s="78">
        <f>AVERAGE(DU177,DQ177,DS177)</f>
        <v>65.257553188365108</v>
      </c>
      <c r="DW177" s="78">
        <f>+DV177</f>
        <v>65.257553188365108</v>
      </c>
      <c r="DX177" s="115">
        <f>ROUND(DV177,1)</f>
        <v>65.3</v>
      </c>
      <c r="DY177" s="69">
        <f>RANK(DW177,DW$13:DW$224)</f>
        <v>51</v>
      </c>
      <c r="DZ177" s="67">
        <v>0</v>
      </c>
      <c r="EA177" s="68">
        <f>(IF(DZ177=-1,0,(IF(DZ177&lt;DZ$4,0,IF(DZ177&gt;DZ$3,1,((-DZ$4+DZ177)/DZ$5))))))*100</f>
        <v>0</v>
      </c>
      <c r="EB177" s="67">
        <v>0</v>
      </c>
      <c r="EC177" s="66">
        <f>(IF(EB177=-1,0,(IF(EB177&lt;EB$4,0,IF(EB177&gt;EB$3,1,((-EB$4+EB177)/EB$5))))))*100</f>
        <v>0</v>
      </c>
      <c r="ED177" s="68">
        <f>AVERAGE(EA177,EC177)</f>
        <v>0</v>
      </c>
      <c r="EE177" s="78">
        <f>+ED177</f>
        <v>0</v>
      </c>
      <c r="EF177" s="115">
        <f>ROUND(ED177,1)</f>
        <v>0</v>
      </c>
      <c r="EG177" s="69">
        <f>RANK(EE177,EE$13:EE$224)</f>
        <v>168</v>
      </c>
      <c r="EH177" s="81"/>
      <c r="EI177" s="81"/>
      <c r="EJ177" s="81"/>
      <c r="EK177" s="83">
        <f>RANK(EN177,EN$13:EN$224)</f>
        <v>62</v>
      </c>
      <c r="EL177" s="134">
        <f>ROUND(EM177,1)</f>
        <v>71.599999999999994</v>
      </c>
      <c r="EM177" s="158">
        <f>AVERAGE(Q177,AC177,BA177,BH177,BY177,CR177,DL177,DV177,ED177,AO177)</f>
        <v>71.557222397405809</v>
      </c>
      <c r="EN177" s="139">
        <f>AVERAGE(Q177,AC177,BA177,BH177,BY177,CR177,DL177,DV177,ED177,AO177)</f>
        <v>71.557222397405809</v>
      </c>
      <c r="EO177" s="84"/>
      <c r="EP177" s="85"/>
      <c r="EQ177" s="46"/>
    </row>
    <row r="178" spans="1:149" ht="14.45" customHeight="1" x14ac:dyDescent="0.25">
      <c r="A178" s="64" t="s">
        <v>163</v>
      </c>
      <c r="B178" s="156" t="str">
        <f>INDEX('Economy Names'!$A$2:$H$213,'Economy Names'!L167,'Economy Names'!$K$1)</f>
        <v>Senegal</v>
      </c>
      <c r="C178" s="65">
        <v>4</v>
      </c>
      <c r="D178" s="66">
        <f>(IF(C178=-1,0,(IF(C178&gt;C$4,0,IF(C178&lt;C$3,1,((C$4-C178)/C$5))))))*100</f>
        <v>82.35294117647058</v>
      </c>
      <c r="E178" s="65">
        <v>6</v>
      </c>
      <c r="F178" s="66">
        <f>(IF(E178=-1,0,(IF(E178&gt;E$4,0,IF(E178&lt;E$3,1,((E$4-E178)/E$5))))))*100</f>
        <v>94.472361809045225</v>
      </c>
      <c r="G178" s="67">
        <v>22.643218479534699</v>
      </c>
      <c r="H178" s="66">
        <f>(IF(G178=-1,0,(IF(G178&gt;G$4,0,IF(G178&lt;G$3,1,((G$4-G178)/G$5))))))*100</f>
        <v>88.678390760232645</v>
      </c>
      <c r="I178" s="65">
        <v>4</v>
      </c>
      <c r="J178" s="66">
        <f>(IF(I178=-1,0,(IF(I178&gt;I$4,0,IF(I178&lt;I$3,1,((I$4-I178)/I$5))))))*100</f>
        <v>82.35294117647058</v>
      </c>
      <c r="K178" s="65">
        <v>6</v>
      </c>
      <c r="L178" s="66">
        <f>(IF(K178=-1,0,(IF(K178&gt;K$4,0,IF(K178&lt;K$3,1,((K$4-K178)/K$5))))))*100</f>
        <v>94.472361809045225</v>
      </c>
      <c r="M178" s="67">
        <v>22.643218479534699</v>
      </c>
      <c r="N178" s="68">
        <f>(IF(M178=-1,0,(IF(M178&gt;M$4,0,IF(M178&lt;M$3,1,((M$4-M178)/M$5))))))*100</f>
        <v>88.678390760232645</v>
      </c>
      <c r="O178" s="67">
        <v>3.0480317789595501</v>
      </c>
      <c r="P178" s="66">
        <f>(IF(O178=-1,0,(IF(O178&gt;O$4,0,IF(O178&lt;O$3,1,((O$4-O178)/O$5))))))*100</f>
        <v>99.237992055260108</v>
      </c>
      <c r="Q178" s="68">
        <f>25%*P178+12.5%*D178+12.5%*F178+12.5%*H178+12.5%*J178+12.5%*L178+12.5%*N178</f>
        <v>91.18542145025215</v>
      </c>
      <c r="R178" s="78">
        <f>+Q178</f>
        <v>91.18542145025215</v>
      </c>
      <c r="S178" s="115">
        <f>+ROUND(Q178,1)</f>
        <v>91.2</v>
      </c>
      <c r="T178" s="69">
        <f>RANK(R178,R$13:R$224)</f>
        <v>60</v>
      </c>
      <c r="U178" s="70">
        <v>14</v>
      </c>
      <c r="V178" s="66">
        <f>(IF(U178=-1,0,(IF(U178&gt;U$4,0,IF(U178&lt;U$3,1,((U$4-U178)/U$5))))))*100</f>
        <v>64</v>
      </c>
      <c r="W178" s="70">
        <v>177</v>
      </c>
      <c r="X178" s="66">
        <f>(IF(W178=-1,0,(IF(W178&gt;W$4,0,IF(W178&lt;W$3,1,((W$4-W178)/W$5))))))*100</f>
        <v>56.484149855907781</v>
      </c>
      <c r="Y178" s="71">
        <v>7.7786798307678602</v>
      </c>
      <c r="Z178" s="68">
        <f>(IF(Y178=-1,0,(IF(Y178&gt;Y$4,0,IF(Y178&lt;Y$3,1,((Y$4-Y178)/Y$5))))))*100</f>
        <v>61.106600846160696</v>
      </c>
      <c r="AA178" s="70">
        <v>10</v>
      </c>
      <c r="AB178" s="66">
        <f>IF(AA178="No Practice", 0, AA178/15*100)</f>
        <v>66.666666666666657</v>
      </c>
      <c r="AC178" s="68">
        <f>AVERAGE(V178,X178,Z178,AB178)</f>
        <v>62.064354342183783</v>
      </c>
      <c r="AD178" s="68">
        <f>+AC178</f>
        <v>62.064354342183783</v>
      </c>
      <c r="AE178" s="115">
        <f>+ROUND(AC178,1)</f>
        <v>62.1</v>
      </c>
      <c r="AF178" s="72">
        <f>RANK(AD178,AD$13:AD$224)</f>
        <v>131</v>
      </c>
      <c r="AG178" s="70">
        <v>6</v>
      </c>
      <c r="AH178" s="66">
        <f>(IF(AG178=-1,0,(IF(AG178&gt;AG$4,0,IF(AG178&lt;AG$3,1,((AG$4-AG178)/AG$5))))))*100</f>
        <v>50</v>
      </c>
      <c r="AI178" s="70">
        <v>68</v>
      </c>
      <c r="AJ178" s="66">
        <f>(IF(AI178=-1,0,(IF(AI178&gt;AI$4,0,IF(AI178&lt;AI$3,1,((AI$4-AI178)/AI$5))))))*100</f>
        <v>78.260869565217391</v>
      </c>
      <c r="AK178" s="71">
        <v>2421.0525871873701</v>
      </c>
      <c r="AL178" s="66">
        <f>(IF(AK178=-1,0,(IF(AK178&gt;AK$4,0,IF(AK178&lt;AK$3,1,((AK$4-AK178)/AK$5))))))*100</f>
        <v>70.110461886575663</v>
      </c>
      <c r="AM178" s="70">
        <v>5</v>
      </c>
      <c r="AN178" s="66">
        <f>+IF(AM178="No Practice",0,AM178/8)*100</f>
        <v>62.5</v>
      </c>
      <c r="AO178" s="74">
        <f>AVERAGE(AH178,AJ178,AL178,AN178)</f>
        <v>65.217832862948256</v>
      </c>
      <c r="AP178" s="68">
        <f>+AO178</f>
        <v>65.217832862948256</v>
      </c>
      <c r="AQ178" s="115">
        <f>+ROUND(AO178,1)</f>
        <v>65.2</v>
      </c>
      <c r="AR178" s="69">
        <f>RANK(AP178,AP$13:AP$224)</f>
        <v>119</v>
      </c>
      <c r="AS178" s="75">
        <v>5</v>
      </c>
      <c r="AT178" s="66">
        <f>(IF(AS178=-1,0,(IF(AS178&gt;AS$4,0,IF(AS178&lt;AS$3,1,((AS$4-AS178)/AS$5))))))*100</f>
        <v>66.666666666666657</v>
      </c>
      <c r="AU178" s="75">
        <v>41</v>
      </c>
      <c r="AV178" s="66">
        <f>(IF(AU178=-1,0,(IF(AU178&gt;AU$4,0,IF(AU178&lt;AU$3,1,((AU$4-AU178)/AU$5))))))*100</f>
        <v>80.861244019138752</v>
      </c>
      <c r="AW178" s="75">
        <v>7.1362816895459904</v>
      </c>
      <c r="AX178" s="68">
        <f>(IF(AW178=-1,0,(IF(AW178&gt;AW$4,0,IF(AW178&lt;AW$3,1,((AW$4-AW178)/AW$5))))))*100</f>
        <v>52.424788736360064</v>
      </c>
      <c r="AY178" s="75">
        <v>10</v>
      </c>
      <c r="AZ178" s="66">
        <f>+IF(AY178="No Practice",0,AY178/30)*100</f>
        <v>33.333333333333329</v>
      </c>
      <c r="BA178" s="76">
        <f>AVERAGE(AT178,AV178,AX178,AZ178)</f>
        <v>58.321508188874702</v>
      </c>
      <c r="BB178" s="68">
        <f>+BA178</f>
        <v>58.321508188874702</v>
      </c>
      <c r="BC178" s="115">
        <f>+ROUND(BA178,1)</f>
        <v>58.3</v>
      </c>
      <c r="BD178" s="69">
        <f>RANK(BB178,BB$13:BB$224)</f>
        <v>116</v>
      </c>
      <c r="BE178" s="73">
        <v>7</v>
      </c>
      <c r="BF178" s="73">
        <v>6</v>
      </c>
      <c r="BG178" s="77">
        <f>+SUM(BE178,BF178)</f>
        <v>13</v>
      </c>
      <c r="BH178" s="76">
        <f>(IF(BG178=-1,0,(IF(BG178&lt;BG$4,0,IF(BG178&gt;BG$3,1,((-BG$4+BG178)/BG$5))))))*100</f>
        <v>65</v>
      </c>
      <c r="BI178" s="119">
        <f>+BH178</f>
        <v>65</v>
      </c>
      <c r="BJ178" s="115">
        <f>ROUND(BH178,1)</f>
        <v>65</v>
      </c>
      <c r="BK178" s="69">
        <f>RANK(BI178,BI$13:BI$224)</f>
        <v>67</v>
      </c>
      <c r="BL178" s="73">
        <v>7</v>
      </c>
      <c r="BM178" s="68">
        <f>(IF(BL178=-1,0,(IF(BL178&lt;BL$4,0,IF(BL178&gt;BL$3,1,((-BL$4+BL178)/BL$5))))))*100</f>
        <v>70</v>
      </c>
      <c r="BN178" s="73">
        <v>1</v>
      </c>
      <c r="BO178" s="68">
        <f>(IF(BN178=-1,0,(IF(BN178&lt;BN$4,0,IF(BN178&gt;BN$3,1,((-BN$4+BN178)/BN$5))))))*100</f>
        <v>10</v>
      </c>
      <c r="BP178" s="73">
        <v>6</v>
      </c>
      <c r="BQ178" s="68">
        <f>(IF(BP178=-1,0,(IF(BP178&lt;BP$4,0,IF(BP178&gt;BP$3,1,((-BP$4+BP178)/BP$5))))))*100</f>
        <v>60</v>
      </c>
      <c r="BR178" s="73">
        <v>4</v>
      </c>
      <c r="BS178" s="78">
        <f>(IF(BR178=-1,0,(IF(BR178&lt;BR$4,0,IF(BR178&gt;BR$3,1,((-BR$4+BR178)/BR$5))))))*100</f>
        <v>66.666666666666657</v>
      </c>
      <c r="BT178" s="73">
        <v>2</v>
      </c>
      <c r="BU178" s="68">
        <f>(IF(BT178=-1,0,(IF(BT178&lt;BT$4,0,IF(BT178&gt;BT$3,1,((-BT$4+BT178)/BT$5))))))*100</f>
        <v>28.571428571428569</v>
      </c>
      <c r="BV178" s="73">
        <v>2</v>
      </c>
      <c r="BW178" s="66">
        <f>(IF(BV178=-1,0,(IF(BV178&lt;BV$4,0,IF(BV178&gt;BV$3,1,((-BV$4+BV178)/BV$5))))))*100</f>
        <v>28.571428571428569</v>
      </c>
      <c r="BX178" s="77">
        <f>+SUM(BN178,BL178,BP178,BR178,BT178,BV178)</f>
        <v>22</v>
      </c>
      <c r="BY178" s="80">
        <f>(IF(BX178=-1,0,(IF(BX178&lt;BX$4,0,IF(BX178&gt;BX$3,1,((-BX$4+BX178)/BX$5))))))*100</f>
        <v>44</v>
      </c>
      <c r="BZ178" s="78">
        <f>+BY178</f>
        <v>44</v>
      </c>
      <c r="CA178" s="115">
        <f>+ROUND(BY178,1)</f>
        <v>44</v>
      </c>
      <c r="CB178" s="72">
        <f>RANK(BZ178,BZ$13:BZ$224)</f>
        <v>114</v>
      </c>
      <c r="CC178" s="73">
        <v>53</v>
      </c>
      <c r="CD178" s="68">
        <f>(IF(CC178=-1,0,(IF(CC178&gt;CC$4,0,IF(CC178&lt;CC$3,1,((CC$4-CC178)/CC$5))))))*100</f>
        <v>16.666666666666664</v>
      </c>
      <c r="CE178" s="73">
        <v>416</v>
      </c>
      <c r="CF178" s="66">
        <f>(IF(CE178=-1,0,(IF(CE178&gt;CE$4,0,IF(CE178&lt;CE$3,1,((CE$4-CE178)/CE$5))))))*100</f>
        <v>43.276661514683148</v>
      </c>
      <c r="CG178" s="73">
        <v>44.797179034970299</v>
      </c>
      <c r="CH178" s="66">
        <f>(IF(CG178=-1,0,(IF(CG178&gt;CG$4,0,IF(CG178&lt;CG$3,1,((CG$4-CG178)/CG$5)^$CH$3)))))*100</f>
        <v>73.199987075684604</v>
      </c>
      <c r="CI178" s="73">
        <v>34</v>
      </c>
      <c r="CJ178" s="78">
        <f>IF(CI178="NO VAT","No VAT",(IF(CI178="NO REFUND",0,(IF(CI178&gt;CI$5,0,IF(CI178&lt;CI$3,1,((CI$5-CI178)/CI$5))))))*100)</f>
        <v>32</v>
      </c>
      <c r="CK178" s="73">
        <v>16.880952380952401</v>
      </c>
      <c r="CL178" s="68">
        <f>IF(CK178="NO VAT","No VAT",(IF(CK178="NO REFUND",0,(IF(CK178&gt;CK$4,0,IF(CK178&lt;CK$3,1,((CK$4-CK178)/CK$5))))))*100)</f>
        <v>73.588895017466413</v>
      </c>
      <c r="CM178" s="73">
        <v>11.5</v>
      </c>
      <c r="CN178" s="68">
        <f>IF(CM178="NO CIT","No CIT",IF(CM178&gt;CM$4,0,IF(CM178&lt;CM$3,1,((CM$4-CM178)/CM$5)))*100)</f>
        <v>81.651376146788991</v>
      </c>
      <c r="CO178" s="73">
        <v>0</v>
      </c>
      <c r="CP178" s="66">
        <f>IF(CO178="NO CIT","No CIT",IF(CO178&gt;CO$4,0,IF(CO178&lt;CO$3,1,((CO$5-CO178)/CO$5)))*100)</f>
        <v>100</v>
      </c>
      <c r="CQ178" s="157">
        <f>IF(OR(ISNUMBER(CJ178),ISNUMBER(CL178),ISNUMBER(CN178),ISNUMBER(CP178)),AVERAGE(CJ178,CL178,CN178,CP178),"")</f>
        <v>71.810067791063858</v>
      </c>
      <c r="CR178" s="128">
        <f>AVERAGE(CD178,CF178,CH178,CQ178)</f>
        <v>51.238345762024572</v>
      </c>
      <c r="CS178" s="78">
        <f>+CR178</f>
        <v>51.238345762024572</v>
      </c>
      <c r="CT178" s="115">
        <f>ROUND(CR178,1)</f>
        <v>51.2</v>
      </c>
      <c r="CU178" s="69">
        <f>RANK(CS178,CS$13:CS$224)</f>
        <v>166</v>
      </c>
      <c r="CV178" s="73">
        <v>61.454545454545503</v>
      </c>
      <c r="CW178" s="68">
        <f>(IF(CV178=-1,0,(IF(CV178&gt;CV$4,0,IF(CV178&lt;CV$3,1,((CV$4-CV178)/CV$5))))))*100</f>
        <v>61.97827329902799</v>
      </c>
      <c r="CX178" s="73">
        <v>26</v>
      </c>
      <c r="CY178" s="68">
        <f>(IF(CX178=-1,0,(IF(CX178&gt;CX$4,0,IF(CX178&lt;CX$3,1,((CX$4-CX178)/CX$5))))))*100</f>
        <v>85.207100591715985</v>
      </c>
      <c r="CZ178" s="73">
        <v>546.72727272727298</v>
      </c>
      <c r="DA178" s="68">
        <f>(IF(CZ178=-1,0,(IF(CZ178&gt;CZ$4,0,IF(CZ178&lt;CZ$3,1,((CZ$4-CZ178)/CZ$5))))))*100</f>
        <v>48.421955403087459</v>
      </c>
      <c r="DB178" s="73">
        <v>96</v>
      </c>
      <c r="DC178" s="68">
        <f>(IF(DB178=-1,0,(IF(DB178&gt;DB$4,0,IF(DB178&lt;DB$3,1,((DB$4-DB178)/DB$5))))))*100</f>
        <v>76</v>
      </c>
      <c r="DD178" s="73">
        <v>53.3333333333333</v>
      </c>
      <c r="DE178" s="68">
        <f>(IF(DD178=-1,0,(IF(DD178&gt;DD$4,0,IF(DD178&lt;DD$3,1,((DD$4-DD178)/DD$5))))))*100</f>
        <v>81.242532855436096</v>
      </c>
      <c r="DF178" s="73">
        <v>72</v>
      </c>
      <c r="DG178" s="68">
        <f>(IF(DF178=-1,0,(IF(DF178&gt;DF$4,0,IF(DF178&lt;DF$3,1,((DF$4-DF178)/DF$5))))))*100</f>
        <v>70.292887029288693</v>
      </c>
      <c r="DH178" s="73">
        <v>701.66666666666697</v>
      </c>
      <c r="DI178" s="68">
        <f>(IF(DH178=-1,0,(IF(DH178&gt;DH$4,0,IF(DH178&lt;DH$3,1,((DH$4-DH178)/DH$5))))))*100</f>
        <v>41.52777777777775</v>
      </c>
      <c r="DJ178" s="73">
        <v>545</v>
      </c>
      <c r="DK178" s="66">
        <f>(IF(DJ178=-1,0,(IF(DJ178&gt;DJ$4,0,IF(DJ178&lt;DJ$3,1,((DJ$4-DJ178)/DJ$5))))))*100</f>
        <v>22.142857142857142</v>
      </c>
      <c r="DL178" s="78">
        <f>AVERAGE(CW178,CY178,DA178,DC178,DE178,DG178,DI178,DK178)</f>
        <v>60.851673012398891</v>
      </c>
      <c r="DM178" s="78">
        <f>+DL178</f>
        <v>60.851673012398891</v>
      </c>
      <c r="DN178" s="115">
        <f>ROUND(DL178,1)</f>
        <v>60.9</v>
      </c>
      <c r="DO178" s="69">
        <f>RANK(DM178,DM$13:DM$224)</f>
        <v>142</v>
      </c>
      <c r="DP178" s="67">
        <v>650</v>
      </c>
      <c r="DQ178" s="66">
        <f>(IF(DP178=-1,0,(IF(DP178&gt;DP$4,0,IF(DP178&lt;DP$3,1,((DP$4-DP178)/DP$5))))))*100</f>
        <v>56.557377049180324</v>
      </c>
      <c r="DR178" s="67">
        <v>36.4</v>
      </c>
      <c r="DS178" s="66">
        <f>(IF(DR178=-1,0,(IF(DR178&gt;DR$4,0,IF(DR178&lt;DR$3,1,((DR$4-DR178)/DR$5))))))*100</f>
        <v>59.167604049493818</v>
      </c>
      <c r="DT178" s="67">
        <v>6.5</v>
      </c>
      <c r="DU178" s="66">
        <f>DT178/18*100</f>
        <v>36.111111111111107</v>
      </c>
      <c r="DV178" s="78">
        <f>AVERAGE(DU178,DQ178,DS178)</f>
        <v>50.612030736595081</v>
      </c>
      <c r="DW178" s="78">
        <f>+DV178</f>
        <v>50.612030736595081</v>
      </c>
      <c r="DX178" s="115">
        <f>ROUND(DV178,1)</f>
        <v>50.6</v>
      </c>
      <c r="DY178" s="69">
        <f>RANK(DW178,DW$13:DW$224)</f>
        <v>132</v>
      </c>
      <c r="DZ178" s="67">
        <v>29.9766385118626</v>
      </c>
      <c r="EA178" s="68">
        <f>(IF(DZ178=-1,0,(IF(DZ178&lt;DZ$4,0,IF(DZ178&gt;DZ$3,1,((-DZ$4+DZ178)/DZ$5))))))*100</f>
        <v>32.267641024609901</v>
      </c>
      <c r="EB178" s="67">
        <v>9</v>
      </c>
      <c r="EC178" s="66">
        <f>(IF(EB178=-1,0,(IF(EB178&lt;EB$4,0,IF(EB178&gt;EB$3,1,((-EB$4+EB178)/EB$5))))))*100</f>
        <v>56.25</v>
      </c>
      <c r="ED178" s="68">
        <f>AVERAGE(EA178,EC178)</f>
        <v>44.258820512304951</v>
      </c>
      <c r="EE178" s="78">
        <f>+ED178</f>
        <v>44.258820512304951</v>
      </c>
      <c r="EF178" s="115">
        <f>ROUND(ED178,1)</f>
        <v>44.3</v>
      </c>
      <c r="EG178" s="69">
        <f>RANK(EE178,EE$13:EE$224)</f>
        <v>96</v>
      </c>
      <c r="EH178" s="81"/>
      <c r="EI178" s="81"/>
      <c r="EJ178" s="81"/>
      <c r="EK178" s="83">
        <f>RANK(EN178,EN$13:EN$224)</f>
        <v>123</v>
      </c>
      <c r="EL178" s="134">
        <f>ROUND(EM178,1)</f>
        <v>59.3</v>
      </c>
      <c r="EM178" s="158">
        <f>AVERAGE(Q178,AC178,BA178,BH178,BY178,CR178,DL178,DV178,ED178,AO178)</f>
        <v>59.274998686758252</v>
      </c>
      <c r="EN178" s="139">
        <f>AVERAGE(Q178,AC178,BA178,BH178,BY178,CR178,DL178,DV178,ED178,AO178)</f>
        <v>59.274998686758252</v>
      </c>
      <c r="EO178" s="84"/>
      <c r="EP178" s="85"/>
      <c r="EQ178" s="46"/>
    </row>
    <row r="179" spans="1:149" ht="14.45" customHeight="1" x14ac:dyDescent="0.25">
      <c r="A179" s="64" t="s">
        <v>164</v>
      </c>
      <c r="B179" s="156" t="str">
        <f>INDEX('Economy Names'!$A$2:$H$213,'Economy Names'!L168,'Economy Names'!$K$1)</f>
        <v>Serbia</v>
      </c>
      <c r="C179" s="65">
        <v>7</v>
      </c>
      <c r="D179" s="66">
        <f>(IF(C179=-1,0,(IF(C179&gt;C$4,0,IF(C179&lt;C$3,1,((C$4-C179)/C$5))))))*100</f>
        <v>64.705882352941174</v>
      </c>
      <c r="E179" s="65">
        <v>7</v>
      </c>
      <c r="F179" s="66">
        <f>(IF(E179=-1,0,(IF(E179&gt;E$4,0,IF(E179&lt;E$3,1,((E$4-E179)/E$5))))))*100</f>
        <v>93.467336683417088</v>
      </c>
      <c r="G179" s="67">
        <v>2.3119441041637101</v>
      </c>
      <c r="H179" s="66">
        <f>(IF(G179=-1,0,(IF(G179&gt;G$4,0,IF(G179&lt;G$3,1,((G$4-G179)/G$5))))))*100</f>
        <v>98.84402794791815</v>
      </c>
      <c r="I179" s="65">
        <v>7</v>
      </c>
      <c r="J179" s="66">
        <f>(IF(I179=-1,0,(IF(I179&gt;I$4,0,IF(I179&lt;I$3,1,((I$4-I179)/I$5))))))*100</f>
        <v>64.705882352941174</v>
      </c>
      <c r="K179" s="65">
        <v>7</v>
      </c>
      <c r="L179" s="66">
        <f>(IF(K179=-1,0,(IF(K179&gt;K$4,0,IF(K179&lt;K$3,1,((K$4-K179)/K$5))))))*100</f>
        <v>93.467336683417088</v>
      </c>
      <c r="M179" s="67">
        <v>2.3119441041637101</v>
      </c>
      <c r="N179" s="68">
        <f>(IF(M179=-1,0,(IF(M179&gt;M$4,0,IF(M179&lt;M$3,1,((M$4-M179)/M$5))))))*100</f>
        <v>98.84402794791815</v>
      </c>
      <c r="O179" s="67">
        <v>0</v>
      </c>
      <c r="P179" s="66">
        <f>(IF(O179=-1,0,(IF(O179&gt;O$4,0,IF(O179&lt;O$3,1,((O$4-O179)/O$5))))))*100</f>
        <v>100</v>
      </c>
      <c r="Q179" s="68">
        <f>25%*P179+12.5%*D179+12.5%*F179+12.5%*H179+12.5%*J179+12.5%*L179+12.5%*N179</f>
        <v>89.254311746069106</v>
      </c>
      <c r="R179" s="78">
        <f>+Q179</f>
        <v>89.254311746069106</v>
      </c>
      <c r="S179" s="115">
        <f>+ROUND(Q179,1)</f>
        <v>89.3</v>
      </c>
      <c r="T179" s="69">
        <f>RANK(R179,R$13:R$224)</f>
        <v>73</v>
      </c>
      <c r="U179" s="70">
        <v>11</v>
      </c>
      <c r="V179" s="66">
        <f>(IF(U179=-1,0,(IF(U179&gt;U$4,0,IF(U179&lt;U$3,1,((U$4-U179)/U$5))))))*100</f>
        <v>76</v>
      </c>
      <c r="W179" s="71">
        <v>99.5</v>
      </c>
      <c r="X179" s="66">
        <f>(IF(W179=-1,0,(IF(W179&gt;W$4,0,IF(W179&lt;W$3,1,((W$4-W179)/W$5))))))*100</f>
        <v>78.818443804034573</v>
      </c>
      <c r="Y179" s="71">
        <v>1.39894115019914</v>
      </c>
      <c r="Z179" s="68">
        <f>(IF(Y179=-1,0,(IF(Y179&gt;Y$4,0,IF(Y179&lt;Y$3,1,((Y$4-Y179)/Y$5))))))*100</f>
        <v>93.005294249004294</v>
      </c>
      <c r="AA179" s="70">
        <v>14</v>
      </c>
      <c r="AB179" s="66">
        <f>IF(AA179="No Practice", 0, AA179/15*100)</f>
        <v>93.333333333333329</v>
      </c>
      <c r="AC179" s="68">
        <f>AVERAGE(V179,X179,Z179,AB179)</f>
        <v>85.289267846593049</v>
      </c>
      <c r="AD179" s="68">
        <f>+AC179</f>
        <v>85.289267846593049</v>
      </c>
      <c r="AE179" s="115">
        <f>+ROUND(AC179,1)</f>
        <v>85.3</v>
      </c>
      <c r="AF179" s="72">
        <f>RANK(AD179,AD$13:AD$224)</f>
        <v>9</v>
      </c>
      <c r="AG179" s="70">
        <v>5</v>
      </c>
      <c r="AH179" s="66">
        <f>(IF(AG179=-1,0,(IF(AG179&gt;AG$4,0,IF(AG179&lt;AG$3,1,((AG$4-AG179)/AG$5))))))*100</f>
        <v>66.666666666666657</v>
      </c>
      <c r="AI179" s="70">
        <v>125</v>
      </c>
      <c r="AJ179" s="66">
        <f>(IF(AI179=-1,0,(IF(AI179&gt;AI$4,0,IF(AI179&lt;AI$3,1,((AI$4-AI179)/AI$5))))))*100</f>
        <v>53.478260869565219</v>
      </c>
      <c r="AK179" s="71">
        <v>182.399114315579</v>
      </c>
      <c r="AL179" s="66">
        <f>(IF(AK179=-1,0,(IF(AK179&gt;AK$4,0,IF(AK179&lt;AK$3,1,((AK$4-AK179)/AK$5))))))*100</f>
        <v>97.748159082523713</v>
      </c>
      <c r="AM179" s="70">
        <v>6</v>
      </c>
      <c r="AN179" s="66">
        <f>+IF(AM179="No Practice",0,AM179/8)*100</f>
        <v>75</v>
      </c>
      <c r="AO179" s="74">
        <f>AVERAGE(AH179,AJ179,AL179,AN179)</f>
        <v>73.223271654688901</v>
      </c>
      <c r="AP179" s="68">
        <f>+AO179</f>
        <v>73.223271654688901</v>
      </c>
      <c r="AQ179" s="115">
        <f>+ROUND(AO179,1)</f>
        <v>73.2</v>
      </c>
      <c r="AR179" s="69">
        <f>RANK(AP179,AP$13:AP$224)</f>
        <v>94</v>
      </c>
      <c r="AS179" s="75">
        <v>6</v>
      </c>
      <c r="AT179" s="66">
        <f>(IF(AS179=-1,0,(IF(AS179&gt;AS$4,0,IF(AS179&lt;AS$3,1,((AS$4-AS179)/AS$5))))))*100</f>
        <v>58.333333333333336</v>
      </c>
      <c r="AU179" s="75">
        <v>33</v>
      </c>
      <c r="AV179" s="66">
        <f>(IF(AU179=-1,0,(IF(AU179&gt;AU$4,0,IF(AU179&lt;AU$3,1,((AU$4-AU179)/AU$5))))))*100</f>
        <v>84.688995215310996</v>
      </c>
      <c r="AW179" s="75">
        <v>2.6464522076549502</v>
      </c>
      <c r="AX179" s="68">
        <f>(IF(AW179=-1,0,(IF(AW179&gt;AW$4,0,IF(AW179&lt;AW$3,1,((AW$4-AW179)/AW$5))))))*100</f>
        <v>82.356985282300343</v>
      </c>
      <c r="AY179" s="75">
        <v>18.5</v>
      </c>
      <c r="AZ179" s="66">
        <f>+IF(AY179="No Practice",0,AY179/30)*100</f>
        <v>61.666666666666671</v>
      </c>
      <c r="BA179" s="76">
        <f>AVERAGE(AT179,AV179,AX179,AZ179)</f>
        <v>71.761495124402842</v>
      </c>
      <c r="BB179" s="68">
        <f>+BA179</f>
        <v>71.761495124402842</v>
      </c>
      <c r="BC179" s="115">
        <f>+ROUND(BA179,1)</f>
        <v>71.8</v>
      </c>
      <c r="BD179" s="69">
        <f>RANK(BB179,BB$13:BB$224)</f>
        <v>58</v>
      </c>
      <c r="BE179" s="73">
        <v>7</v>
      </c>
      <c r="BF179" s="73">
        <v>6</v>
      </c>
      <c r="BG179" s="77">
        <f>+SUM(BE179,BF179)</f>
        <v>13</v>
      </c>
      <c r="BH179" s="76">
        <f>(IF(BG179=-1,0,(IF(BG179&lt;BG$4,0,IF(BG179&gt;BG$3,1,((-BG$4+BG179)/BG$5))))))*100</f>
        <v>65</v>
      </c>
      <c r="BI179" s="119">
        <f>+BH179</f>
        <v>65</v>
      </c>
      <c r="BJ179" s="115">
        <f>ROUND(BH179,1)</f>
        <v>65</v>
      </c>
      <c r="BK179" s="69">
        <f>RANK(BI179,BI$13:BI$224)</f>
        <v>67</v>
      </c>
      <c r="BL179" s="73">
        <v>6</v>
      </c>
      <c r="BM179" s="68">
        <f>(IF(BL179=-1,0,(IF(BL179&lt;BL$4,0,IF(BL179&gt;BL$3,1,((-BL$4+BL179)/BL$5))))))*100</f>
        <v>60</v>
      </c>
      <c r="BN179" s="73">
        <v>6</v>
      </c>
      <c r="BO179" s="68">
        <f>(IF(BN179=-1,0,(IF(BN179&lt;BN$4,0,IF(BN179&gt;BN$3,1,((-BN$4+BN179)/BN$5))))))*100</f>
        <v>60</v>
      </c>
      <c r="BP179" s="73">
        <v>5</v>
      </c>
      <c r="BQ179" s="68">
        <f>(IF(BP179=-1,0,(IF(BP179&lt;BP$4,0,IF(BP179&gt;BP$3,1,((-BP$4+BP179)/BP$5))))))*100</f>
        <v>50</v>
      </c>
      <c r="BR179" s="73">
        <v>5</v>
      </c>
      <c r="BS179" s="78">
        <f>(IF(BR179=-1,0,(IF(BR179&lt;BR$4,0,IF(BR179&gt;BR$3,1,((-BR$4+BR179)/BR$5))))))*100</f>
        <v>83.333333333333343</v>
      </c>
      <c r="BT179" s="73">
        <v>7</v>
      </c>
      <c r="BU179" s="68">
        <f>(IF(BT179=-1,0,(IF(BT179&lt;BT$4,0,IF(BT179&gt;BT$3,1,((-BT$4+BT179)/BT$5))))))*100</f>
        <v>100</v>
      </c>
      <c r="BV179" s="73">
        <v>6</v>
      </c>
      <c r="BW179" s="66">
        <f>(IF(BV179=-1,0,(IF(BV179&lt;BV$4,0,IF(BV179&gt;BV$3,1,((-BV$4+BV179)/BV$5))))))*100</f>
        <v>85.714285714285708</v>
      </c>
      <c r="BX179" s="77">
        <f>+SUM(BN179,BL179,BP179,BR179,BT179,BV179)</f>
        <v>35</v>
      </c>
      <c r="BY179" s="80">
        <f>(IF(BX179=-1,0,(IF(BX179&lt;BX$4,0,IF(BX179&gt;BX$3,1,((-BX$4+BX179)/BX$5))))))*100</f>
        <v>70</v>
      </c>
      <c r="BZ179" s="78">
        <f>+BY179</f>
        <v>70</v>
      </c>
      <c r="CA179" s="115">
        <f>+ROUND(BY179,1)</f>
        <v>70</v>
      </c>
      <c r="CB179" s="72">
        <f>RANK(BZ179,BZ$13:BZ$224)</f>
        <v>37</v>
      </c>
      <c r="CC179" s="73">
        <v>33</v>
      </c>
      <c r="CD179" s="68">
        <f>(IF(CC179=-1,0,(IF(CC179&gt;CC$4,0,IF(CC179&lt;CC$3,1,((CC$4-CC179)/CC$5))))))*100</f>
        <v>50</v>
      </c>
      <c r="CE179" s="73">
        <v>225.5</v>
      </c>
      <c r="CF179" s="66">
        <f>(IF(CE179=-1,0,(IF(CE179&gt;CE$4,0,IF(CE179&lt;CE$3,1,((CE$4-CE179)/CE$5))))))*100</f>
        <v>72.720247295208651</v>
      </c>
      <c r="CG179" s="73">
        <v>36.578636794651899</v>
      </c>
      <c r="CH179" s="66">
        <f>(IF(CG179=-1,0,(IF(CG179&gt;CG$4,0,IF(CG179&lt;CG$3,1,((CG$4-CG179)/CG$5)^$CH$3)))))*100</f>
        <v>85.238613433948402</v>
      </c>
      <c r="CI179" s="73">
        <v>4</v>
      </c>
      <c r="CJ179" s="78">
        <f>IF(CI179="NO VAT","No VAT",(IF(CI179="NO REFUND",0,(IF(CI179&gt;CI$5,0,IF(CI179&lt;CI$3,1,((CI$5-CI179)/CI$5))))))*100)</f>
        <v>92</v>
      </c>
      <c r="CK179" s="73">
        <v>10.2380952380952</v>
      </c>
      <c r="CL179" s="68">
        <f>IF(CK179="NO VAT","No VAT",(IF(CK179="NO REFUND",0,(IF(CK179&gt;CK$4,0,IF(CK179&lt;CK$3,1,((CK$4-CK179)/CK$5))))))*100)</f>
        <v>86.41294355580078</v>
      </c>
      <c r="CM179" s="73">
        <v>4.5</v>
      </c>
      <c r="CN179" s="68">
        <f>IF(CM179="NO CIT","No CIT",IF(CM179&gt;CM$4,0,IF(CM179&lt;CM$3,1,((CM$4-CM179)/CM$5)))*100)</f>
        <v>94.495412844036693</v>
      </c>
      <c r="CO179" s="73">
        <v>0</v>
      </c>
      <c r="CP179" s="66">
        <f>IF(CO179="NO CIT","No CIT",IF(CO179&gt;CO$4,0,IF(CO179&lt;CO$3,1,((CO$5-CO179)/CO$5)))*100)</f>
        <v>100</v>
      </c>
      <c r="CQ179" s="157">
        <f>IF(OR(ISNUMBER(CJ179),ISNUMBER(CL179),ISNUMBER(CN179),ISNUMBER(CP179)),AVERAGE(CJ179,CL179,CN179,CP179),"")</f>
        <v>93.227089099959372</v>
      </c>
      <c r="CR179" s="128">
        <f>AVERAGE(CD179,CF179,CH179,CQ179)</f>
        <v>75.296487457279099</v>
      </c>
      <c r="CS179" s="78">
        <f>+CR179</f>
        <v>75.296487457279099</v>
      </c>
      <c r="CT179" s="115">
        <f>ROUND(CR179,1)</f>
        <v>75.3</v>
      </c>
      <c r="CU179" s="69">
        <f>RANK(CS179,CS$13:CS$224)</f>
        <v>85</v>
      </c>
      <c r="CV179" s="73">
        <v>4.13</v>
      </c>
      <c r="CW179" s="68">
        <f>(IF(CV179=-1,0,(IF(CV179&gt;CV$4,0,IF(CV179&lt;CV$3,1,((CV$4-CV179)/CV$5))))))*100</f>
        <v>98.031446540880509</v>
      </c>
      <c r="CX179" s="73">
        <v>2.3333333333333299</v>
      </c>
      <c r="CY179" s="68">
        <f>(IF(CX179=-1,0,(IF(CX179&gt;CX$4,0,IF(CX179&lt;CX$3,1,((CX$4-CX179)/CX$5))))))*100</f>
        <v>99.211045364891518</v>
      </c>
      <c r="CZ179" s="73">
        <v>47.25</v>
      </c>
      <c r="DA179" s="68">
        <f>(IF(CZ179=-1,0,(IF(CZ179&gt;CZ$4,0,IF(CZ179&lt;CZ$3,1,((CZ$4-CZ179)/CZ$5))))))*100</f>
        <v>95.54245283018868</v>
      </c>
      <c r="DB179" s="73">
        <v>35</v>
      </c>
      <c r="DC179" s="68">
        <f>(IF(DB179=-1,0,(IF(DB179&gt;DB$4,0,IF(DB179&lt;DB$3,1,((DB$4-DB179)/DB$5))))))*100</f>
        <v>91.25</v>
      </c>
      <c r="DD179" s="73">
        <v>4.5999999999999996</v>
      </c>
      <c r="DE179" s="68">
        <f>(IF(DD179=-1,0,(IF(DD179&gt;DD$4,0,IF(DD179&lt;DD$3,1,((DD$4-DD179)/DD$5))))))*100</f>
        <v>98.709677419354833</v>
      </c>
      <c r="DF179" s="73">
        <v>3</v>
      </c>
      <c r="DG179" s="68">
        <f>(IF(DF179=-1,0,(IF(DF179&gt;DF$4,0,IF(DF179&lt;DF$3,1,((DF$4-DF179)/DF$5))))))*100</f>
        <v>99.163179916317986</v>
      </c>
      <c r="DH179" s="73">
        <v>52</v>
      </c>
      <c r="DI179" s="68">
        <f>(IF(DH179=-1,0,(IF(DH179&gt;DH$4,0,IF(DH179&lt;DH$3,1,((DH$4-DH179)/DH$5))))))*100</f>
        <v>95.666666666666671</v>
      </c>
      <c r="DJ179" s="73">
        <v>35</v>
      </c>
      <c r="DK179" s="66">
        <f>(IF(DJ179=-1,0,(IF(DJ179&gt;DJ$4,0,IF(DJ179&lt;DJ$3,1,((DJ$4-DJ179)/DJ$5))))))*100</f>
        <v>95</v>
      </c>
      <c r="DL179" s="78">
        <f>AVERAGE(CW179,CY179,DA179,DC179,DE179,DG179,DI179,DK179)</f>
        <v>96.571808592287525</v>
      </c>
      <c r="DM179" s="78">
        <f>+DL179</f>
        <v>96.571808592287525</v>
      </c>
      <c r="DN179" s="115">
        <f>ROUND(DL179,1)</f>
        <v>96.6</v>
      </c>
      <c r="DO179" s="69">
        <f>RANK(DM179,DM$13:DM$224)</f>
        <v>23</v>
      </c>
      <c r="DP179" s="67">
        <v>622</v>
      </c>
      <c r="DQ179" s="66">
        <f>(IF(DP179=-1,0,(IF(DP179&gt;DP$4,0,IF(DP179&lt;DP$3,1,((DP$4-DP179)/DP$5))))))*100</f>
        <v>58.852459016393446</v>
      </c>
      <c r="DR179" s="67">
        <v>39.6</v>
      </c>
      <c r="DS179" s="66">
        <f>(IF(DR179=-1,0,(IF(DR179&gt;DR$4,0,IF(DR179&lt;DR$3,1,((DR$4-DR179)/DR$5))))))*100</f>
        <v>55.568053993250842</v>
      </c>
      <c r="DT179" s="67">
        <v>13.5</v>
      </c>
      <c r="DU179" s="66">
        <f>DT179/18*100</f>
        <v>75</v>
      </c>
      <c r="DV179" s="78">
        <f>AVERAGE(DU179,DQ179,DS179)</f>
        <v>63.140171003214768</v>
      </c>
      <c r="DW179" s="78">
        <f>+DV179</f>
        <v>63.140171003214768</v>
      </c>
      <c r="DX179" s="115">
        <f>ROUND(DV179,1)</f>
        <v>63.1</v>
      </c>
      <c r="DY179" s="69">
        <f>RANK(DW179,DW$13:DW$224)</f>
        <v>65</v>
      </c>
      <c r="DZ179" s="67">
        <v>34.484869332519501</v>
      </c>
      <c r="EA179" s="68">
        <f>(IF(DZ179=-1,0,(IF(DZ179&lt;DZ$4,0,IF(DZ179&gt;DZ$3,1,((-DZ$4+DZ179)/DZ$5))))))*100</f>
        <v>37.120419087749731</v>
      </c>
      <c r="EB179" s="67">
        <v>15.5</v>
      </c>
      <c r="EC179" s="66">
        <f>(IF(EB179=-1,0,(IF(EB179&lt;EB$4,0,IF(EB179&gt;EB$3,1,((-EB$4+EB179)/EB$5))))))*100</f>
        <v>96.875</v>
      </c>
      <c r="ED179" s="68">
        <f>AVERAGE(EA179,EC179)</f>
        <v>66.997709543874862</v>
      </c>
      <c r="EE179" s="78">
        <f>+ED179</f>
        <v>66.997709543874862</v>
      </c>
      <c r="EF179" s="115">
        <f>ROUND(ED179,1)</f>
        <v>67</v>
      </c>
      <c r="EG179" s="69">
        <f>RANK(EE179,EE$13:EE$224)</f>
        <v>41</v>
      </c>
      <c r="EH179" s="81"/>
      <c r="EI179" s="81"/>
      <c r="EJ179" s="81"/>
      <c r="EK179" s="83">
        <f>RANK(EN179,EN$13:EN$224)</f>
        <v>44</v>
      </c>
      <c r="EL179" s="134">
        <f>ROUND(EM179,1)</f>
        <v>75.7</v>
      </c>
      <c r="EM179" s="158">
        <f>AVERAGE(Q179,AC179,BA179,BH179,BY179,CR179,DL179,DV179,ED179,AO179)</f>
        <v>75.65345229684101</v>
      </c>
      <c r="EN179" s="139">
        <f>AVERAGE(Q179,AC179,BA179,BH179,BY179,CR179,DL179,DV179,ED179,AO179)</f>
        <v>75.65345229684101</v>
      </c>
      <c r="EO179" s="84"/>
      <c r="EP179" s="85"/>
      <c r="EQ179" s="46"/>
      <c r="ER179" s="42"/>
    </row>
    <row r="180" spans="1:149" s="42" customFormat="1" ht="14.45" customHeight="1" x14ac:dyDescent="0.25">
      <c r="A180" s="64" t="s">
        <v>165</v>
      </c>
      <c r="B180" s="156" t="str">
        <f>INDEX('Economy Names'!$A$2:$H$213,'Economy Names'!L169,'Economy Names'!$K$1)</f>
        <v>Seychelles</v>
      </c>
      <c r="C180" s="65">
        <v>9</v>
      </c>
      <c r="D180" s="66">
        <f>(IF(C180=-1,0,(IF(C180&gt;C$4,0,IF(C180&lt;C$3,1,((C$4-C180)/C$5))))))*100</f>
        <v>52.941176470588239</v>
      </c>
      <c r="E180" s="65">
        <v>32</v>
      </c>
      <c r="F180" s="66">
        <f>(IF(E180=-1,0,(IF(E180&gt;E$4,0,IF(E180&lt;E$3,1,((E$4-E180)/E$5))))))*100</f>
        <v>68.341708542713562</v>
      </c>
      <c r="G180" s="67">
        <v>12.5256865001703</v>
      </c>
      <c r="H180" s="66">
        <f>(IF(G180=-1,0,(IF(G180&gt;G$4,0,IF(G180&lt;G$3,1,((G$4-G180)/G$5))))))*100</f>
        <v>93.737156749914845</v>
      </c>
      <c r="I180" s="65">
        <v>9</v>
      </c>
      <c r="J180" s="66">
        <f>(IF(I180=-1,0,(IF(I180&gt;I$4,0,IF(I180&lt;I$3,1,((I$4-I180)/I$5))))))*100</f>
        <v>52.941176470588239</v>
      </c>
      <c r="K180" s="65">
        <v>32</v>
      </c>
      <c r="L180" s="66">
        <f>(IF(K180=-1,0,(IF(K180&gt;K$4,0,IF(K180&lt;K$3,1,((K$4-K180)/K$5))))))*100</f>
        <v>68.341708542713562</v>
      </c>
      <c r="M180" s="67">
        <v>12.5256865001703</v>
      </c>
      <c r="N180" s="68">
        <f>(IF(M180=-1,0,(IF(M180&gt;M$4,0,IF(M180&lt;M$3,1,((M$4-M180)/M$5))))))*100</f>
        <v>93.737156749914845</v>
      </c>
      <c r="O180" s="67">
        <v>0</v>
      </c>
      <c r="P180" s="66">
        <f>(IF(O180=-1,0,(IF(O180&gt;O$4,0,IF(O180&lt;O$3,1,((O$4-O180)/O$5))))))*100</f>
        <v>100</v>
      </c>
      <c r="Q180" s="68">
        <f>25%*P180+12.5%*D180+12.5%*F180+12.5%*H180+12.5%*J180+12.5%*L180+12.5%*N180</f>
        <v>78.75501044080417</v>
      </c>
      <c r="R180" s="78">
        <f>+Q180</f>
        <v>78.75501044080417</v>
      </c>
      <c r="S180" s="115">
        <f>+ROUND(Q180,1)</f>
        <v>78.8</v>
      </c>
      <c r="T180" s="69">
        <f>RANK(R180,R$13:R$224)</f>
        <v>147</v>
      </c>
      <c r="U180" s="70">
        <v>16</v>
      </c>
      <c r="V180" s="66">
        <f>(IF(U180=-1,0,(IF(U180&gt;U$4,0,IF(U180&lt;U$3,1,((U$4-U180)/U$5))))))*100</f>
        <v>56.000000000000007</v>
      </c>
      <c r="W180" s="70">
        <v>113</v>
      </c>
      <c r="X180" s="66">
        <f>(IF(W180=-1,0,(IF(W180&gt;W$4,0,IF(W180&lt;W$3,1,((W$4-W180)/W$5))))))*100</f>
        <v>74.927953890489917</v>
      </c>
      <c r="Y180" s="71">
        <v>0.31383030472355999</v>
      </c>
      <c r="Z180" s="68">
        <f>(IF(Y180=-1,0,(IF(Y180&gt;Y$4,0,IF(Y180&lt;Y$3,1,((Y$4-Y180)/Y$5))))))*100</f>
        <v>98.430848476382209</v>
      </c>
      <c r="AA180" s="70">
        <v>6</v>
      </c>
      <c r="AB180" s="66">
        <f>IF(AA180="No Practice", 0, AA180/15*100)</f>
        <v>40</v>
      </c>
      <c r="AC180" s="68">
        <f>AVERAGE(V180,X180,Z180,AB180)</f>
        <v>67.339700591718042</v>
      </c>
      <c r="AD180" s="68">
        <f>+AC180</f>
        <v>67.339700591718042</v>
      </c>
      <c r="AE180" s="115">
        <f>+ROUND(AC180,1)</f>
        <v>67.3</v>
      </c>
      <c r="AF180" s="72">
        <f>RANK(AD180,AD$13:AD$224)</f>
        <v>106</v>
      </c>
      <c r="AG180" s="70">
        <v>5</v>
      </c>
      <c r="AH180" s="66">
        <f>(IF(AG180=-1,0,(IF(AG180&gt;AG$4,0,IF(AG180&lt;AG$3,1,((AG$4-AG180)/AG$5))))))*100</f>
        <v>66.666666666666657</v>
      </c>
      <c r="AI180" s="70">
        <v>52</v>
      </c>
      <c r="AJ180" s="66">
        <f>(IF(AI180=-1,0,(IF(AI180&gt;AI$4,0,IF(AI180&lt;AI$3,1,((AI$4-AI180)/AI$5))))))*100</f>
        <v>85.217391304347828</v>
      </c>
      <c r="AK180" s="71">
        <v>343.82320749723903</v>
      </c>
      <c r="AL180" s="66">
        <f>(IF(AK180=-1,0,(IF(AK180&gt;AK$4,0,IF(AK180&lt;AK$3,1,((AK$4-AK180)/AK$5))))))*100</f>
        <v>95.755269043243956</v>
      </c>
      <c r="AM180" s="70">
        <v>3</v>
      </c>
      <c r="AN180" s="66">
        <f>+IF(AM180="No Practice",0,AM180/8)*100</f>
        <v>37.5</v>
      </c>
      <c r="AO180" s="74">
        <f>AVERAGE(AH180,AJ180,AL180,AN180)</f>
        <v>71.284831753564617</v>
      </c>
      <c r="AP180" s="68">
        <f>+AO180</f>
        <v>71.284831753564617</v>
      </c>
      <c r="AQ180" s="115">
        <f>+ROUND(AO180,1)</f>
        <v>71.3</v>
      </c>
      <c r="AR180" s="69">
        <f>RANK(AP180,AP$13:AP$224)</f>
        <v>104</v>
      </c>
      <c r="AS180" s="75">
        <v>4</v>
      </c>
      <c r="AT180" s="66">
        <f>(IF(AS180=-1,0,(IF(AS180&gt;AS$4,0,IF(AS180&lt;AS$3,1,((AS$4-AS180)/AS$5))))))*100</f>
        <v>75</v>
      </c>
      <c r="AU180" s="75">
        <v>33</v>
      </c>
      <c r="AV180" s="66">
        <f>(IF(AU180=-1,0,(IF(AU180&gt;AU$4,0,IF(AU180&lt;AU$3,1,((AU$4-AU180)/AU$5))))))*100</f>
        <v>84.688995215310996</v>
      </c>
      <c r="AW180" s="75">
        <v>7.00183553329276</v>
      </c>
      <c r="AX180" s="68">
        <f>(IF(AW180=-1,0,(IF(AW180&gt;AW$4,0,IF(AW180&lt;AW$3,1,((AW$4-AW180)/AW$5))))))*100</f>
        <v>53.321096444714932</v>
      </c>
      <c r="AY180" s="75">
        <v>21</v>
      </c>
      <c r="AZ180" s="66">
        <f>+IF(AY180="No Practice",0,AY180/30)*100</f>
        <v>70</v>
      </c>
      <c r="BA180" s="76">
        <f>AVERAGE(AT180,AV180,AX180,AZ180)</f>
        <v>70.75252291500648</v>
      </c>
      <c r="BB180" s="68">
        <f>+BA180</f>
        <v>70.75252291500648</v>
      </c>
      <c r="BC180" s="115">
        <f>+ROUND(BA180,1)</f>
        <v>70.8</v>
      </c>
      <c r="BD180" s="69">
        <f>RANK(BB180,BB$13:BB$224)</f>
        <v>65</v>
      </c>
      <c r="BE180" s="73">
        <v>5</v>
      </c>
      <c r="BF180" s="73">
        <v>2</v>
      </c>
      <c r="BG180" s="77">
        <f>+SUM(BE180,BF180)</f>
        <v>7</v>
      </c>
      <c r="BH180" s="76">
        <f>(IF(BG180=-1,0,(IF(BG180&lt;BG$4,0,IF(BG180&gt;BG$3,1,((-BG$4+BG180)/BG$5))))))*100</f>
        <v>35</v>
      </c>
      <c r="BI180" s="119">
        <f>+BH180</f>
        <v>35</v>
      </c>
      <c r="BJ180" s="115">
        <f>ROUND(BH180,1)</f>
        <v>35</v>
      </c>
      <c r="BK180" s="69">
        <f>RANK(BI180,BI$13:BI$224)</f>
        <v>144</v>
      </c>
      <c r="BL180" s="73">
        <v>4</v>
      </c>
      <c r="BM180" s="68">
        <f>(IF(BL180=-1,0,(IF(BL180&lt;BL$4,0,IF(BL180&gt;BL$3,1,((-BL$4+BL180)/BL$5))))))*100</f>
        <v>40</v>
      </c>
      <c r="BN180" s="73">
        <v>8</v>
      </c>
      <c r="BO180" s="68">
        <f>(IF(BN180=-1,0,(IF(BN180&lt;BN$4,0,IF(BN180&gt;BN$3,1,((-BN$4+BN180)/BN$5))))))*100</f>
        <v>80</v>
      </c>
      <c r="BP180" s="73">
        <v>5</v>
      </c>
      <c r="BQ180" s="68">
        <f>(IF(BP180=-1,0,(IF(BP180&lt;BP$4,0,IF(BP180&gt;BP$3,1,((-BP$4+BP180)/BP$5))))))*100</f>
        <v>50</v>
      </c>
      <c r="BR180" s="73">
        <v>0</v>
      </c>
      <c r="BS180" s="78">
        <f>(IF(BR180=-1,0,(IF(BR180&lt;BR$4,0,IF(BR180&gt;BR$3,1,((-BR$4+BR180)/BR$5))))))*100</f>
        <v>0</v>
      </c>
      <c r="BT180" s="73">
        <v>0</v>
      </c>
      <c r="BU180" s="68">
        <f>(IF(BT180=-1,0,(IF(BT180&lt;BT$4,0,IF(BT180&gt;BT$3,1,((-BT$4+BT180)/BT$5))))))*100</f>
        <v>0</v>
      </c>
      <c r="BV180" s="73">
        <v>0</v>
      </c>
      <c r="BW180" s="66">
        <f>(IF(BV180=-1,0,(IF(BV180&lt;BV$4,0,IF(BV180&gt;BV$3,1,((-BV$4+BV180)/BV$5))))))*100</f>
        <v>0</v>
      </c>
      <c r="BX180" s="77">
        <f>+SUM(BN180,BL180,BP180,BR180,BT180,BV180)</f>
        <v>17</v>
      </c>
      <c r="BY180" s="80">
        <f>(IF(BX180=-1,0,(IF(BX180&lt;BX$4,0,IF(BX180&gt;BX$3,1,((-BX$4+BX180)/BX$5))))))*100</f>
        <v>34</v>
      </c>
      <c r="BZ180" s="78">
        <f>+BY180</f>
        <v>34</v>
      </c>
      <c r="CA180" s="115">
        <f>+ROUND(BY180,1)</f>
        <v>34</v>
      </c>
      <c r="CB180" s="72">
        <f>RANK(BZ180,BZ$13:BZ$224)</f>
        <v>143</v>
      </c>
      <c r="CC180" s="73">
        <v>29</v>
      </c>
      <c r="CD180" s="68">
        <f>(IF(CC180=-1,0,(IF(CC180&gt;CC$4,0,IF(CC180&lt;CC$3,1,((CC$4-CC180)/CC$5))))))*100</f>
        <v>56.666666666666664</v>
      </c>
      <c r="CE180" s="73">
        <v>85</v>
      </c>
      <c r="CF180" s="66">
        <f>(IF(CE180=-1,0,(IF(CE180&gt;CE$4,0,IF(CE180&lt;CE$3,1,((CE$4-CE180)/CE$5))))))*100</f>
        <v>94.435857805255026</v>
      </c>
      <c r="CG180" s="73">
        <v>30.1496082827212</v>
      </c>
      <c r="CH180" s="66">
        <f>(IF(CG180=-1,0,(IF(CG180&gt;CG$4,0,IF(CG180&lt;CG$3,1,((CG$4-CG180)/CG$5)^$CH$3)))))*100</f>
        <v>94.364412945788374</v>
      </c>
      <c r="CI180" s="73">
        <v>0</v>
      </c>
      <c r="CJ180" s="78">
        <f>IF(CI180="NO VAT","No VAT",(IF(CI180="NO REFUND",0,(IF(CI180&gt;CI$5,0,IF(CI180&lt;CI$3,1,((CI$5-CI180)/CI$5))))))*100)</f>
        <v>100</v>
      </c>
      <c r="CK180" s="73">
        <v>16.8333333333333</v>
      </c>
      <c r="CL180" s="68">
        <f>IF(CK180="NO VAT","No VAT",(IF(CK180="NO REFUND",0,(IF(CK180&gt;CK$4,0,IF(CK180&lt;CK$3,1,((CK$4-CK180)/CK$5))))))*100)</f>
        <v>73.68082368082375</v>
      </c>
      <c r="CM180" s="73">
        <v>1.5</v>
      </c>
      <c r="CN180" s="68">
        <f>IF(CM180="NO CIT","No CIT",IF(CM180&gt;CM$4,0,IF(CM180&lt;CM$3,1,((CM$4-CM180)/CM$5)))*100)</f>
        <v>100</v>
      </c>
      <c r="CO180" s="73">
        <v>0</v>
      </c>
      <c r="CP180" s="66">
        <f>IF(CO180="NO CIT","No CIT",IF(CO180&gt;CO$4,0,IF(CO180&lt;CO$3,1,((CO$5-CO180)/CO$5)))*100)</f>
        <v>100</v>
      </c>
      <c r="CQ180" s="157">
        <f>IF(OR(ISNUMBER(CJ180),ISNUMBER(CL180),ISNUMBER(CN180),ISNUMBER(CP180)),AVERAGE(CJ180,CL180,CN180,CP180),"")</f>
        <v>93.420205920205944</v>
      </c>
      <c r="CR180" s="128">
        <f>AVERAGE(CD180,CF180,CH180,CQ180)</f>
        <v>84.721785834479007</v>
      </c>
      <c r="CS180" s="78">
        <f>+CR180</f>
        <v>84.721785834479007</v>
      </c>
      <c r="CT180" s="115">
        <f>ROUND(CR180,1)</f>
        <v>84.7</v>
      </c>
      <c r="CU180" s="69">
        <f>RANK(CS180,CS$13:CS$224)</f>
        <v>36</v>
      </c>
      <c r="CV180" s="73">
        <v>82</v>
      </c>
      <c r="CW180" s="68">
        <f>(IF(CV180=-1,0,(IF(CV180&gt;CV$4,0,IF(CV180&lt;CV$3,1,((CV$4-CV180)/CV$5))))))*100</f>
        <v>49.056603773584904</v>
      </c>
      <c r="CX180" s="73">
        <v>43.636363636363598</v>
      </c>
      <c r="CY180" s="68">
        <f>(IF(CX180=-1,0,(IF(CX180&gt;CX$4,0,IF(CX180&lt;CX$3,1,((CX$4-CX180)/CX$5))))))*100</f>
        <v>74.771382463690188</v>
      </c>
      <c r="CZ180" s="73">
        <v>332.27272727272799</v>
      </c>
      <c r="DA180" s="68">
        <f>(IF(CZ180=-1,0,(IF(CZ180&gt;CZ$4,0,IF(CZ180&lt;CZ$3,1,((CZ$4-CZ180)/CZ$5))))))*100</f>
        <v>68.653516295025668</v>
      </c>
      <c r="DB180" s="73">
        <v>115</v>
      </c>
      <c r="DC180" s="68">
        <f>(IF(DB180=-1,0,(IF(DB180&gt;DB$4,0,IF(DB180&lt;DB$3,1,((DB$4-DB180)/DB$5))))))*100</f>
        <v>71.25</v>
      </c>
      <c r="DD180" s="73">
        <v>97</v>
      </c>
      <c r="DE180" s="68">
        <f>(IF(DD180=-1,0,(IF(DD180&gt;DD$4,0,IF(DD180&lt;DD$3,1,((DD$4-DD180)/DD$5))))))*100</f>
        <v>65.591397849462368</v>
      </c>
      <c r="DF180" s="73">
        <v>33</v>
      </c>
      <c r="DG180" s="68">
        <f>(IF(DF180=-1,0,(IF(DF180&gt;DF$4,0,IF(DF180&lt;DF$3,1,((DF$4-DF180)/DF$5))))))*100</f>
        <v>86.610878661087867</v>
      </c>
      <c r="DH180" s="73">
        <v>340.625</v>
      </c>
      <c r="DI180" s="68">
        <f>(IF(DH180=-1,0,(IF(DH180&gt;DH$4,0,IF(DH180&lt;DH$3,1,((DH$4-DH180)/DH$5))))))*100</f>
        <v>71.614583333333343</v>
      </c>
      <c r="DJ180" s="73">
        <v>92.5</v>
      </c>
      <c r="DK180" s="66">
        <f>(IF(DJ180=-1,0,(IF(DJ180&gt;DJ$4,0,IF(DJ180&lt;DJ$3,1,((DJ$4-DJ180)/DJ$5))))))*100</f>
        <v>86.785714285714292</v>
      </c>
      <c r="DL180" s="78">
        <f>AVERAGE(CW180,CY180,DA180,DC180,DE180,DG180,DI180,DK180)</f>
        <v>71.791759582737342</v>
      </c>
      <c r="DM180" s="78">
        <f>+DL180</f>
        <v>71.791759582737342</v>
      </c>
      <c r="DN180" s="115">
        <f>ROUND(DL180,1)</f>
        <v>71.8</v>
      </c>
      <c r="DO180" s="69">
        <f>RANK(DM180,DM$13:DM$224)</f>
        <v>98</v>
      </c>
      <c r="DP180" s="67">
        <v>915</v>
      </c>
      <c r="DQ180" s="66">
        <f>(IF(DP180=-1,0,(IF(DP180&gt;DP$4,0,IF(DP180&lt;DP$3,1,((DP$4-DP180)/DP$5))))))*100</f>
        <v>34.83606557377049</v>
      </c>
      <c r="DR180" s="67">
        <v>15.4</v>
      </c>
      <c r="DS180" s="66">
        <f>(IF(DR180=-1,0,(IF(DR180&gt;DR$4,0,IF(DR180&lt;DR$3,1,((DR$4-DR180)/DR$5))))))*100</f>
        <v>82.789651293588278</v>
      </c>
      <c r="DT180" s="67">
        <v>6.5</v>
      </c>
      <c r="DU180" s="66">
        <f>DT180/18*100</f>
        <v>36.111111111111107</v>
      </c>
      <c r="DV180" s="78">
        <f>AVERAGE(DU180,DQ180,DS180)</f>
        <v>51.245609326156625</v>
      </c>
      <c r="DW180" s="78">
        <f>+DV180</f>
        <v>51.245609326156625</v>
      </c>
      <c r="DX180" s="115">
        <f>ROUND(DV180,1)</f>
        <v>51.2</v>
      </c>
      <c r="DY180" s="69">
        <f>RANK(DW180,DW$13:DW$224)</f>
        <v>128</v>
      </c>
      <c r="DZ180" s="67">
        <v>38.8479777903597</v>
      </c>
      <c r="EA180" s="68">
        <f>(IF(DZ180=-1,0,(IF(DZ180&lt;DZ$4,0,IF(DZ180&gt;DZ$3,1,((-DZ$4+DZ180)/DZ$5))))))*100</f>
        <v>41.816983627943699</v>
      </c>
      <c r="EB180" s="67">
        <v>10</v>
      </c>
      <c r="EC180" s="66">
        <f>(IF(EB180=-1,0,(IF(EB180&lt;EB$4,0,IF(EB180&gt;EB$3,1,((-EB$4+EB180)/EB$5))))))*100</f>
        <v>62.5</v>
      </c>
      <c r="ED180" s="68">
        <f>AVERAGE(EA180,EC180)</f>
        <v>52.15849181397185</v>
      </c>
      <c r="EE180" s="78">
        <f>+ED180</f>
        <v>52.15849181397185</v>
      </c>
      <c r="EF180" s="115">
        <f>ROUND(ED180,1)</f>
        <v>52.2</v>
      </c>
      <c r="EG180" s="69">
        <f>RANK(EE180,EE$13:EE$224)</f>
        <v>75</v>
      </c>
      <c r="EH180" s="81"/>
      <c r="EI180" s="81"/>
      <c r="EJ180" s="81"/>
      <c r="EK180" s="83">
        <f>RANK(EN180,EN$13:EN$224)</f>
        <v>100</v>
      </c>
      <c r="EL180" s="134">
        <f>ROUND(EM180,1)</f>
        <v>61.7</v>
      </c>
      <c r="EM180" s="158">
        <f>AVERAGE(Q180,AC180,BA180,BH180,BY180,CR180,DL180,DV180,ED180,AO180)</f>
        <v>61.704971225843813</v>
      </c>
      <c r="EN180" s="139">
        <f>AVERAGE(Q180,AC180,BA180,BH180,BY180,CR180,DL180,DV180,ED180,AO180)</f>
        <v>61.704971225843813</v>
      </c>
      <c r="EO180" s="84"/>
      <c r="EP180" s="85"/>
      <c r="EQ180" s="46"/>
      <c r="ER180" s="46"/>
      <c r="ES180" s="46"/>
    </row>
    <row r="181" spans="1:149" ht="14.45" customHeight="1" x14ac:dyDescent="0.25">
      <c r="A181" s="64" t="s">
        <v>166</v>
      </c>
      <c r="B181" s="156" t="str">
        <f>INDEX('Economy Names'!$A$2:$H$213,'Economy Names'!L170,'Economy Names'!$K$1)</f>
        <v>Sierra Leone</v>
      </c>
      <c r="C181" s="65">
        <v>5</v>
      </c>
      <c r="D181" s="66">
        <f>(IF(C181=-1,0,(IF(C181&gt;C$4,0,IF(C181&lt;C$3,1,((C$4-C181)/C$5))))))*100</f>
        <v>76.470588235294116</v>
      </c>
      <c r="E181" s="65">
        <v>8</v>
      </c>
      <c r="F181" s="66">
        <f>(IF(E181=-1,0,(IF(E181&gt;E$4,0,IF(E181&lt;E$3,1,((E$4-E181)/E$5))))))*100</f>
        <v>92.462311557788951</v>
      </c>
      <c r="G181" s="67">
        <v>7.5660826622991602</v>
      </c>
      <c r="H181" s="66">
        <f>(IF(G181=-1,0,(IF(G181&gt;G$4,0,IF(G181&lt;G$3,1,((G$4-G181)/G$5))))))*100</f>
        <v>96.216958668850424</v>
      </c>
      <c r="I181" s="65">
        <v>5</v>
      </c>
      <c r="J181" s="66">
        <f>(IF(I181=-1,0,(IF(I181&gt;I$4,0,IF(I181&lt;I$3,1,((I$4-I181)/I$5))))))*100</f>
        <v>76.470588235294116</v>
      </c>
      <c r="K181" s="65">
        <v>8</v>
      </c>
      <c r="L181" s="66">
        <f>(IF(K181=-1,0,(IF(K181&gt;K$4,0,IF(K181&lt;K$3,1,((K$4-K181)/K$5))))))*100</f>
        <v>92.462311557788951</v>
      </c>
      <c r="M181" s="67">
        <v>7.5660826622991602</v>
      </c>
      <c r="N181" s="68">
        <f>(IF(M181=-1,0,(IF(M181&gt;M$4,0,IF(M181&lt;M$3,1,((M$4-M181)/M$5))))))*100</f>
        <v>96.216958668850424</v>
      </c>
      <c r="O181" s="67">
        <v>0</v>
      </c>
      <c r="P181" s="66">
        <f>(IF(O181=-1,0,(IF(O181&gt;O$4,0,IF(O181&lt;O$3,1,((O$4-O181)/O$5))))))*100</f>
        <v>100</v>
      </c>
      <c r="Q181" s="68">
        <f>25%*P181+12.5%*D181+12.5%*F181+12.5%*H181+12.5%*J181+12.5%*L181+12.5%*N181</f>
        <v>91.287464615483387</v>
      </c>
      <c r="R181" s="78">
        <f>+Q181</f>
        <v>91.287464615483387</v>
      </c>
      <c r="S181" s="115">
        <f>+ROUND(Q181,1)</f>
        <v>91.3</v>
      </c>
      <c r="T181" s="69">
        <f>RANK(R181,R$13:R$224)</f>
        <v>58</v>
      </c>
      <c r="U181" s="70">
        <v>17</v>
      </c>
      <c r="V181" s="66">
        <f>(IF(U181=-1,0,(IF(U181&gt;U$4,0,IF(U181&lt;U$3,1,((U$4-U181)/U$5))))))*100</f>
        <v>52</v>
      </c>
      <c r="W181" s="70">
        <v>182</v>
      </c>
      <c r="X181" s="66">
        <f>(IF(W181=-1,0,(IF(W181&gt;W$4,0,IF(W181&lt;W$3,1,((W$4-W181)/W$5))))))*100</f>
        <v>55.043227665706048</v>
      </c>
      <c r="Y181" s="71">
        <v>21.466542947909499</v>
      </c>
      <c r="Z181" s="68">
        <f>(IF(Y181=-1,0,(IF(Y181&gt;Y$4,0,IF(Y181&lt;Y$3,1,((Y$4-Y181)/Y$5))))))*100</f>
        <v>0</v>
      </c>
      <c r="AA181" s="70">
        <v>7</v>
      </c>
      <c r="AB181" s="66">
        <f>IF(AA181="No Practice", 0, AA181/15*100)</f>
        <v>46.666666666666664</v>
      </c>
      <c r="AC181" s="68">
        <f>AVERAGE(V181,X181,Z181,AB181)</f>
        <v>38.427473583093175</v>
      </c>
      <c r="AD181" s="68">
        <f>+AC181</f>
        <v>38.427473583093175</v>
      </c>
      <c r="AE181" s="115">
        <f>+ROUND(AC181,1)</f>
        <v>38.4</v>
      </c>
      <c r="AF181" s="72">
        <f>RANK(AD181,AD$13:AD$224)</f>
        <v>181</v>
      </c>
      <c r="AG181" s="70">
        <v>8</v>
      </c>
      <c r="AH181" s="66">
        <f>(IF(AG181=-1,0,(IF(AG181&gt;AG$4,0,IF(AG181&lt;AG$3,1,((AG$4-AG181)/AG$5))))))*100</f>
        <v>16.666666666666664</v>
      </c>
      <c r="AI181" s="70">
        <v>82</v>
      </c>
      <c r="AJ181" s="66">
        <f>(IF(AI181=-1,0,(IF(AI181&gt;AI$4,0,IF(AI181&lt;AI$3,1,((AI$4-AI181)/AI$5))))))*100</f>
        <v>72.173913043478265</v>
      </c>
      <c r="AK181" s="71">
        <v>5057.1647197717602</v>
      </c>
      <c r="AL181" s="66">
        <f>(IF(AK181=-1,0,(IF(AK181&gt;AK$4,0,IF(AK181&lt;AK$3,1,((AK$4-AK181)/AK$5))))))*100</f>
        <v>37.56586765713876</v>
      </c>
      <c r="AM181" s="70">
        <v>0</v>
      </c>
      <c r="AN181" s="66">
        <f>+IF(AM181="No Practice",0,AM181/8)*100</f>
        <v>0</v>
      </c>
      <c r="AO181" s="74">
        <f>AVERAGE(AH181,AJ181,AL181,AN181)</f>
        <v>31.601611841820926</v>
      </c>
      <c r="AP181" s="68">
        <f>+AO181</f>
        <v>31.601611841820926</v>
      </c>
      <c r="AQ181" s="115">
        <f>+ROUND(AO181,1)</f>
        <v>31.6</v>
      </c>
      <c r="AR181" s="69">
        <f>RANK(AP181,AP$13:AP$224)</f>
        <v>181</v>
      </c>
      <c r="AS181" s="75">
        <v>7</v>
      </c>
      <c r="AT181" s="66">
        <f>(IF(AS181=-1,0,(IF(AS181&gt;AS$4,0,IF(AS181&lt;AS$3,1,((AS$4-AS181)/AS$5))))))*100</f>
        <v>50</v>
      </c>
      <c r="AU181" s="75">
        <v>56</v>
      </c>
      <c r="AV181" s="66">
        <f>(IF(AU181=-1,0,(IF(AU181&gt;AU$4,0,IF(AU181&lt;AU$3,1,((AU$4-AU181)/AU$5))))))*100</f>
        <v>73.68421052631578</v>
      </c>
      <c r="AW181" s="75">
        <v>10.6422359241314</v>
      </c>
      <c r="AX181" s="68">
        <f>(IF(AW181=-1,0,(IF(AW181&gt;AW$4,0,IF(AW181&lt;AW$3,1,((AW$4-AW181)/AW$5))))))*100</f>
        <v>29.051760505790664</v>
      </c>
      <c r="AY181" s="75">
        <v>5.5</v>
      </c>
      <c r="AZ181" s="66">
        <f>+IF(AY181="No Practice",0,AY181/30)*100</f>
        <v>18.333333333333332</v>
      </c>
      <c r="BA181" s="76">
        <f>AVERAGE(AT181,AV181,AX181,AZ181)</f>
        <v>42.767326091359948</v>
      </c>
      <c r="BB181" s="68">
        <f>+BA181</f>
        <v>42.767326091359948</v>
      </c>
      <c r="BC181" s="115">
        <f>+ROUND(BA181,1)</f>
        <v>42.8</v>
      </c>
      <c r="BD181" s="69">
        <f>RANK(BB181,BB$13:BB$224)</f>
        <v>169</v>
      </c>
      <c r="BE181" s="73">
        <v>0</v>
      </c>
      <c r="BF181" s="73">
        <v>5</v>
      </c>
      <c r="BG181" s="77">
        <f>+SUM(BE181,BF181)</f>
        <v>5</v>
      </c>
      <c r="BH181" s="76">
        <f>(IF(BG181=-1,0,(IF(BG181&lt;BG$4,0,IF(BG181&gt;BG$3,1,((-BG$4+BG181)/BG$5))))))*100</f>
        <v>25</v>
      </c>
      <c r="BI181" s="119">
        <f>+BH181</f>
        <v>25</v>
      </c>
      <c r="BJ181" s="115">
        <f>ROUND(BH181,1)</f>
        <v>25</v>
      </c>
      <c r="BK181" s="69">
        <f>RANK(BI181,BI$13:BI$224)</f>
        <v>165</v>
      </c>
      <c r="BL181" s="73">
        <v>6</v>
      </c>
      <c r="BM181" s="68">
        <f>(IF(BL181=-1,0,(IF(BL181&lt;BL$4,0,IF(BL181&gt;BL$3,1,((-BL$4+BL181)/BL$5))))))*100</f>
        <v>60</v>
      </c>
      <c r="BN181" s="73">
        <v>8</v>
      </c>
      <c r="BO181" s="68">
        <f>(IF(BN181=-1,0,(IF(BN181&lt;BN$4,0,IF(BN181&gt;BN$3,1,((-BN$4+BN181)/BN$5))))))*100</f>
        <v>80</v>
      </c>
      <c r="BP181" s="73">
        <v>6</v>
      </c>
      <c r="BQ181" s="68">
        <f>(IF(BP181=-1,0,(IF(BP181&lt;BP$4,0,IF(BP181&gt;BP$3,1,((-BP$4+BP181)/BP$5))))))*100</f>
        <v>60</v>
      </c>
      <c r="BR181" s="73">
        <v>0</v>
      </c>
      <c r="BS181" s="78">
        <f>(IF(BR181=-1,0,(IF(BR181&lt;BR$4,0,IF(BR181&gt;BR$3,1,((-BR$4+BR181)/BR$5))))))*100</f>
        <v>0</v>
      </c>
      <c r="BT181" s="73">
        <v>0</v>
      </c>
      <c r="BU181" s="68">
        <f>(IF(BT181=-1,0,(IF(BT181&lt;BT$4,0,IF(BT181&gt;BT$3,1,((-BT$4+BT181)/BT$5))))))*100</f>
        <v>0</v>
      </c>
      <c r="BV181" s="73">
        <v>0</v>
      </c>
      <c r="BW181" s="66">
        <f>(IF(BV181=-1,0,(IF(BV181&lt;BV$4,0,IF(BV181&gt;BV$3,1,((-BV$4+BV181)/BV$5))))))*100</f>
        <v>0</v>
      </c>
      <c r="BX181" s="77">
        <f>+SUM(BN181,BL181,BP181,BR181,BT181,BV181)</f>
        <v>20</v>
      </c>
      <c r="BY181" s="80">
        <f>(IF(BX181=-1,0,(IF(BX181&lt;BX$4,0,IF(BX181&gt;BX$3,1,((-BX$4+BX181)/BX$5))))))*100</f>
        <v>40</v>
      </c>
      <c r="BZ181" s="78">
        <f>+BY181</f>
        <v>40</v>
      </c>
      <c r="CA181" s="115">
        <f>+ROUND(BY181,1)</f>
        <v>40</v>
      </c>
      <c r="CB181" s="72">
        <f>RANK(BZ181,BZ$13:BZ$224)</f>
        <v>128</v>
      </c>
      <c r="CC181" s="73">
        <v>34</v>
      </c>
      <c r="CD181" s="68">
        <f>(IF(CC181=-1,0,(IF(CC181&gt;CC$4,0,IF(CC181&lt;CC$3,1,((CC$4-CC181)/CC$5))))))*100</f>
        <v>48.333333333333336</v>
      </c>
      <c r="CE181" s="73">
        <v>343</v>
      </c>
      <c r="CF181" s="66">
        <f>(IF(CE181=-1,0,(IF(CE181&gt;CE$4,0,IF(CE181&lt;CE$3,1,((CE$4-CE181)/CE$5))))))*100</f>
        <v>54.559505409582684</v>
      </c>
      <c r="CG181" s="73">
        <v>30.701179567677801</v>
      </c>
      <c r="CH181" s="66">
        <f>(IF(CG181=-1,0,(IF(CG181&gt;CG$4,0,IF(CG181&lt;CG$3,1,((CG$4-CG181)/CG$5)^$CH$3)))))*100</f>
        <v>93.590383562252057</v>
      </c>
      <c r="CI181" s="73" t="s">
        <v>1976</v>
      </c>
      <c r="CJ181" s="78" t="str">
        <f>IF(CI181="NO VAT","No VAT",(IF(CI181="NO REFUND",0,(IF(CI181&gt;CI$5,0,IF(CI181&lt;CI$3,1,((CI$5-CI181)/CI$5))))))*100)</f>
        <v>No VAT</v>
      </c>
      <c r="CK181" s="73" t="s">
        <v>1976</v>
      </c>
      <c r="CL181" s="68" t="str">
        <f>IF(CK181="NO VAT","No VAT",(IF(CK181="NO REFUND",0,(IF(CK181&gt;CK$4,0,IF(CK181&lt;CK$3,1,((CK$4-CK181)/CK$5))))))*100)</f>
        <v>No VAT</v>
      </c>
      <c r="CM181" s="73">
        <v>6.5</v>
      </c>
      <c r="CN181" s="68">
        <f>IF(CM181="NO CIT","No CIT",IF(CM181&gt;CM$4,0,IF(CM181&lt;CM$3,1,((CM$4-CM181)/CM$5)))*100)</f>
        <v>90.825688073394488</v>
      </c>
      <c r="CO181" s="73">
        <v>0</v>
      </c>
      <c r="CP181" s="66">
        <f>IF(CO181="NO CIT","No CIT",IF(CO181&gt;CO$4,0,IF(CO181&lt;CO$3,1,((CO$5-CO181)/CO$5)))*100)</f>
        <v>100</v>
      </c>
      <c r="CQ181" s="157">
        <f>IF(OR(ISNUMBER(CJ181),ISNUMBER(CL181),ISNUMBER(CN181),ISNUMBER(CP181)),AVERAGE(CJ181,CL181,CN181,CP181),"")</f>
        <v>95.412844036697237</v>
      </c>
      <c r="CR181" s="128">
        <f>AVERAGE(CD181,CF181,CH181,CQ181)</f>
        <v>72.97401658546633</v>
      </c>
      <c r="CS181" s="78">
        <f>+CR181</f>
        <v>72.97401658546633</v>
      </c>
      <c r="CT181" s="115">
        <f>ROUND(CR181,1)</f>
        <v>73</v>
      </c>
      <c r="CU181" s="69">
        <f>RANK(CS181,CS$13:CS$224)</f>
        <v>93</v>
      </c>
      <c r="CV181" s="73">
        <v>54.857142857142897</v>
      </c>
      <c r="CW181" s="68">
        <f>(IF(CV181=-1,0,(IF(CV181&gt;CV$4,0,IF(CV181&lt;CV$3,1,((CV$4-CV181)/CV$5))))))*100</f>
        <v>66.127583108715157</v>
      </c>
      <c r="CX181" s="73">
        <v>72</v>
      </c>
      <c r="CY181" s="68">
        <f>(IF(CX181=-1,0,(IF(CX181&gt;CX$4,0,IF(CX181&lt;CX$3,1,((CX$4-CX181)/CX$5))))))*100</f>
        <v>57.988165680473372</v>
      </c>
      <c r="CZ181" s="73">
        <v>551.85714285714198</v>
      </c>
      <c r="DA181" s="68">
        <f>(IF(CZ181=-1,0,(IF(CZ181&gt;CZ$4,0,IF(CZ181&lt;CZ$3,1,((CZ$4-CZ181)/CZ$5))))))*100</f>
        <v>47.938005390835663</v>
      </c>
      <c r="DB181" s="73">
        <v>227.142857142857</v>
      </c>
      <c r="DC181" s="68">
        <f>(IF(DB181=-1,0,(IF(DB181&gt;DB$4,0,IF(DB181&lt;DB$3,1,((DB$4-DB181)/DB$5))))))*100</f>
        <v>43.214285714285751</v>
      </c>
      <c r="DD181" s="73">
        <v>120</v>
      </c>
      <c r="DE181" s="68">
        <f>(IF(DD181=-1,0,(IF(DD181&gt;DD$4,0,IF(DD181&lt;DD$3,1,((DD$4-DD181)/DD$5))))))*100</f>
        <v>57.347670250896051</v>
      </c>
      <c r="DF181" s="73">
        <v>82</v>
      </c>
      <c r="DG181" s="68">
        <f>(IF(DF181=-1,0,(IF(DF181&gt;DF$4,0,IF(DF181&lt;DF$3,1,((DF$4-DF181)/DF$5))))))*100</f>
        <v>66.108786610878653</v>
      </c>
      <c r="DH181" s="73">
        <v>821</v>
      </c>
      <c r="DI181" s="68">
        <f>(IF(DH181=-1,0,(IF(DH181&gt;DH$4,0,IF(DH181&lt;DH$3,1,((DH$4-DH181)/DH$5))))))*100</f>
        <v>31.583333333333336</v>
      </c>
      <c r="DJ181" s="73">
        <v>387.142857142857</v>
      </c>
      <c r="DK181" s="66">
        <f>(IF(DJ181=-1,0,(IF(DJ181&gt;DJ$4,0,IF(DJ181&lt;DJ$3,1,((DJ$4-DJ181)/DJ$5))))))*100</f>
        <v>44.693877551020428</v>
      </c>
      <c r="DL181" s="78">
        <f>AVERAGE(CW181,CY181,DA181,DC181,DE181,DG181,DI181,DK181)</f>
        <v>51.875213455054798</v>
      </c>
      <c r="DM181" s="78">
        <f>+DL181</f>
        <v>51.875213455054798</v>
      </c>
      <c r="DN181" s="115">
        <f>ROUND(DL181,1)</f>
        <v>51.9</v>
      </c>
      <c r="DO181" s="69">
        <f>RANK(DM181,DM$13:DM$224)</f>
        <v>165</v>
      </c>
      <c r="DP181" s="67">
        <v>515</v>
      </c>
      <c r="DQ181" s="66">
        <f>(IF(DP181=-1,0,(IF(DP181&gt;DP$4,0,IF(DP181&lt;DP$3,1,((DP$4-DP181)/DP$5))))))*100</f>
        <v>67.622950819672127</v>
      </c>
      <c r="DR181" s="67">
        <v>39.5</v>
      </c>
      <c r="DS181" s="66">
        <f>(IF(DR181=-1,0,(IF(DR181&gt;DR$4,0,IF(DR181&lt;DR$3,1,((DR$4-DR181)/DR$5))))))*100</f>
        <v>55.680539932508431</v>
      </c>
      <c r="DT181" s="67">
        <v>8</v>
      </c>
      <c r="DU181" s="66">
        <f>DT181/18*100</f>
        <v>44.444444444444443</v>
      </c>
      <c r="DV181" s="78">
        <f>AVERAGE(DU181,DQ181,DS181)</f>
        <v>55.915978398875005</v>
      </c>
      <c r="DW181" s="78">
        <f>+DV181</f>
        <v>55.915978398875005</v>
      </c>
      <c r="DX181" s="115">
        <f>ROUND(DV181,1)</f>
        <v>55.9</v>
      </c>
      <c r="DY181" s="69">
        <f>RANK(DW181,DW$13:DW$224)</f>
        <v>108</v>
      </c>
      <c r="DZ181" s="67">
        <v>11.1182745496629</v>
      </c>
      <c r="EA181" s="68">
        <f>(IF(DZ181=-1,0,(IF(DZ181&lt;DZ$4,0,IF(DZ181&gt;DZ$3,1,((-DZ$4+DZ181)/DZ$5))))))*100</f>
        <v>11.96800274452411</v>
      </c>
      <c r="EB181" s="67">
        <v>6</v>
      </c>
      <c r="EC181" s="66">
        <f>(IF(EB181=-1,0,(IF(EB181&lt;EB$4,0,IF(EB181&gt;EB$3,1,((-EB$4+EB181)/EB$5))))))*100</f>
        <v>37.5</v>
      </c>
      <c r="ED181" s="68">
        <f>AVERAGE(EA181,EC181)</f>
        <v>24.734001372262057</v>
      </c>
      <c r="EE181" s="78">
        <f>+ED181</f>
        <v>24.734001372262057</v>
      </c>
      <c r="EF181" s="115">
        <f>ROUND(ED181,1)</f>
        <v>24.7</v>
      </c>
      <c r="EG181" s="69">
        <f>RANK(EE181,EE$13:EE$224)</f>
        <v>162</v>
      </c>
      <c r="EH181" s="81"/>
      <c r="EI181" s="81"/>
      <c r="EJ181" s="81"/>
      <c r="EK181" s="83">
        <f>RANK(EN181,EN$13:EN$224)</f>
        <v>163</v>
      </c>
      <c r="EL181" s="134">
        <f>ROUND(EM181,1)</f>
        <v>47.5</v>
      </c>
      <c r="EM181" s="158">
        <f>AVERAGE(Q181,AC181,BA181,BH181,BY181,CR181,DL181,DV181,ED181,AO181)</f>
        <v>47.458308594341567</v>
      </c>
      <c r="EN181" s="139">
        <f>AVERAGE(Q181,AC181,BA181,BH181,BY181,CR181,DL181,DV181,ED181,AO181)</f>
        <v>47.458308594341567</v>
      </c>
      <c r="EO181" s="84"/>
      <c r="EP181" s="85"/>
      <c r="EQ181" s="46"/>
    </row>
    <row r="182" spans="1:149" ht="14.45" customHeight="1" x14ac:dyDescent="0.25">
      <c r="A182" s="64" t="s">
        <v>167</v>
      </c>
      <c r="B182" s="156" t="str">
        <f>INDEX('Economy Names'!$A$2:$H$213,'Economy Names'!L171,'Economy Names'!$K$1)</f>
        <v>Singapore</v>
      </c>
      <c r="C182" s="65">
        <v>2</v>
      </c>
      <c r="D182" s="66">
        <f>(IF(C182=-1,0,(IF(C182&gt;C$4,0,IF(C182&lt;C$3,1,((C$4-C182)/C$5))))))*100</f>
        <v>94.117647058823522</v>
      </c>
      <c r="E182" s="65">
        <v>1.5</v>
      </c>
      <c r="F182" s="66">
        <f>(IF(E182=-1,0,(IF(E182&gt;E$4,0,IF(E182&lt;E$3,1,((E$4-E182)/E$5))))))*100</f>
        <v>98.994974874371849</v>
      </c>
      <c r="G182" s="67">
        <v>0.38781372554852001</v>
      </c>
      <c r="H182" s="66">
        <f>(IF(G182=-1,0,(IF(G182&gt;G$4,0,IF(G182&lt;G$3,1,((G$4-G182)/G$5))))))*100</f>
        <v>99.806093137225744</v>
      </c>
      <c r="I182" s="65">
        <v>2</v>
      </c>
      <c r="J182" s="66">
        <f>(IF(I182=-1,0,(IF(I182&gt;I$4,0,IF(I182&lt;I$3,1,((I$4-I182)/I$5))))))*100</f>
        <v>94.117647058823522</v>
      </c>
      <c r="K182" s="65">
        <v>1.5</v>
      </c>
      <c r="L182" s="66">
        <f>(IF(K182=-1,0,(IF(K182&gt;K$4,0,IF(K182&lt;K$3,1,((K$4-K182)/K$5))))))*100</f>
        <v>98.994974874371849</v>
      </c>
      <c r="M182" s="67">
        <v>0.38781372554852001</v>
      </c>
      <c r="N182" s="68">
        <f>(IF(M182=-1,0,(IF(M182&gt;M$4,0,IF(M182&lt;M$3,1,((M$4-M182)/M$5))))))*100</f>
        <v>99.806093137225744</v>
      </c>
      <c r="O182" s="67">
        <v>0</v>
      </c>
      <c r="P182" s="66">
        <f>(IF(O182=-1,0,(IF(O182&gt;O$4,0,IF(O182&lt;O$3,1,((O$4-O182)/O$5))))))*100</f>
        <v>100</v>
      </c>
      <c r="Q182" s="68">
        <f>25%*P182+12.5%*D182+12.5%*F182+12.5%*H182+12.5%*J182+12.5%*L182+12.5%*N182</f>
        <v>98.229678767605279</v>
      </c>
      <c r="R182" s="78">
        <f>+Q182</f>
        <v>98.229678767605279</v>
      </c>
      <c r="S182" s="115">
        <f>+ROUND(Q182,1)</f>
        <v>98.2</v>
      </c>
      <c r="T182" s="69">
        <f>RANK(R182,R$13:R$224)</f>
        <v>4</v>
      </c>
      <c r="U182" s="70">
        <v>9</v>
      </c>
      <c r="V182" s="66">
        <f>(IF(U182=-1,0,(IF(U182&gt;U$4,0,IF(U182&lt;U$3,1,((U$4-U182)/U$5))))))*100</f>
        <v>84</v>
      </c>
      <c r="W182" s="71">
        <v>35.5</v>
      </c>
      <c r="X182" s="66">
        <f>(IF(W182=-1,0,(IF(W182&gt;W$4,0,IF(W182&lt;W$3,1,((W$4-W182)/W$5))))))*100</f>
        <v>97.262247838616716</v>
      </c>
      <c r="Y182" s="71">
        <v>3.29459615595984</v>
      </c>
      <c r="Z182" s="68">
        <f>(IF(Y182=-1,0,(IF(Y182&gt;Y$4,0,IF(Y182&lt;Y$3,1,((Y$4-Y182)/Y$5))))))*100</f>
        <v>83.527019220200799</v>
      </c>
      <c r="AA182" s="70">
        <v>13</v>
      </c>
      <c r="AB182" s="66">
        <f>IF(AA182="No Practice", 0, AA182/15*100)</f>
        <v>86.666666666666671</v>
      </c>
      <c r="AC182" s="68">
        <f>AVERAGE(V182,X182,Z182,AB182)</f>
        <v>87.86398343137104</v>
      </c>
      <c r="AD182" s="68">
        <f>+AC182</f>
        <v>87.86398343137104</v>
      </c>
      <c r="AE182" s="115">
        <f>+ROUND(AC182,1)</f>
        <v>87.9</v>
      </c>
      <c r="AF182" s="72">
        <f>RANK(AD182,AD$13:AD$224)</f>
        <v>5</v>
      </c>
      <c r="AG182" s="70">
        <v>4</v>
      </c>
      <c r="AH182" s="66">
        <f>(IF(AG182=-1,0,(IF(AG182&gt;AG$4,0,IF(AG182&lt;AG$3,1,((AG$4-AG182)/AG$5))))))*100</f>
        <v>83.333333333333343</v>
      </c>
      <c r="AI182" s="70">
        <v>26</v>
      </c>
      <c r="AJ182" s="66">
        <f>(IF(AI182=-1,0,(IF(AI182&gt;AI$4,0,IF(AI182&lt;AI$3,1,((AI$4-AI182)/AI$5))))))*100</f>
        <v>96.521739130434781</v>
      </c>
      <c r="AK182" s="71">
        <v>22.026733895641101</v>
      </c>
      <c r="AL182" s="66">
        <f>(IF(AK182=-1,0,(IF(AK182&gt;AK$4,0,IF(AK182&lt;AK$3,1,((AK$4-AK182)/AK$5))))))*100</f>
        <v>99.728065013634065</v>
      </c>
      <c r="AM182" s="70">
        <v>7</v>
      </c>
      <c r="AN182" s="66">
        <f>+IF(AM182="No Practice",0,AM182/8)*100</f>
        <v>87.5</v>
      </c>
      <c r="AO182" s="74">
        <f>AVERAGE(AH182,AJ182,AL182,AN182)</f>
        <v>91.770784369350551</v>
      </c>
      <c r="AP182" s="68">
        <f>+AO182</f>
        <v>91.770784369350551</v>
      </c>
      <c r="AQ182" s="115">
        <f>+ROUND(AO182,1)</f>
        <v>91.8</v>
      </c>
      <c r="AR182" s="69">
        <f>RANK(AP182,AP$13:AP$224)</f>
        <v>19</v>
      </c>
      <c r="AS182" s="75">
        <v>6</v>
      </c>
      <c r="AT182" s="66">
        <f>(IF(AS182=-1,0,(IF(AS182&gt;AS$4,0,IF(AS182&lt;AS$3,1,((AS$4-AS182)/AS$5))))))*100</f>
        <v>58.333333333333336</v>
      </c>
      <c r="AU182" s="75">
        <v>4.5</v>
      </c>
      <c r="AV182" s="66">
        <f>(IF(AU182=-1,0,(IF(AU182&gt;AU$4,0,IF(AU182&lt;AU$3,1,((AU$4-AU182)/AU$5))))))*100</f>
        <v>98.325358851674636</v>
      </c>
      <c r="AW182" s="75">
        <v>2.875943763705</v>
      </c>
      <c r="AX182" s="68">
        <f>(IF(AW182=-1,0,(IF(AW182&gt;AW$4,0,IF(AW182&lt;AW$3,1,((AW$4-AW182)/AW$5))))))*100</f>
        <v>80.827041575300001</v>
      </c>
      <c r="AY182" s="75">
        <v>28.5</v>
      </c>
      <c r="AZ182" s="66">
        <f>+IF(AY182="No Practice",0,AY182/30)*100</f>
        <v>95</v>
      </c>
      <c r="BA182" s="76">
        <f>AVERAGE(AT182,AV182,AX182,AZ182)</f>
        <v>83.121433440076999</v>
      </c>
      <c r="BB182" s="68">
        <f>+BA182</f>
        <v>83.121433440076999</v>
      </c>
      <c r="BC182" s="115">
        <f>+ROUND(BA182,1)</f>
        <v>83.1</v>
      </c>
      <c r="BD182" s="69">
        <f>RANK(BB182,BB$13:BB$224)</f>
        <v>21</v>
      </c>
      <c r="BE182" s="73">
        <v>7</v>
      </c>
      <c r="BF182" s="73">
        <v>8</v>
      </c>
      <c r="BG182" s="77">
        <f>+SUM(BE182,BF182)</f>
        <v>15</v>
      </c>
      <c r="BH182" s="76">
        <f>(IF(BG182=-1,0,(IF(BG182&lt;BG$4,0,IF(BG182&gt;BG$3,1,((-BG$4+BG182)/BG$5))))))*100</f>
        <v>75</v>
      </c>
      <c r="BI182" s="119">
        <f>+BH182</f>
        <v>75</v>
      </c>
      <c r="BJ182" s="115">
        <f>ROUND(BH182,1)</f>
        <v>75</v>
      </c>
      <c r="BK182" s="69">
        <f>RANK(BI182,BI$13:BI$224)</f>
        <v>37</v>
      </c>
      <c r="BL182" s="73">
        <v>10</v>
      </c>
      <c r="BM182" s="68">
        <f>(IF(BL182=-1,0,(IF(BL182&lt;BL$4,0,IF(BL182&gt;BL$3,1,((-BL$4+BL182)/BL$5))))))*100</f>
        <v>100</v>
      </c>
      <c r="BN182" s="73">
        <v>9</v>
      </c>
      <c r="BO182" s="68">
        <f>(IF(BN182=-1,0,(IF(BN182&lt;BN$4,0,IF(BN182&gt;BN$3,1,((-BN$4+BN182)/BN$5))))))*100</f>
        <v>90</v>
      </c>
      <c r="BP182" s="73">
        <v>9</v>
      </c>
      <c r="BQ182" s="68">
        <f>(IF(BP182=-1,0,(IF(BP182&lt;BP$4,0,IF(BP182&gt;BP$3,1,((-BP$4+BP182)/BP$5))))))*100</f>
        <v>90</v>
      </c>
      <c r="BR182" s="73">
        <v>5</v>
      </c>
      <c r="BS182" s="78">
        <f>(IF(BR182=-1,0,(IF(BR182&lt;BR$4,0,IF(BR182&gt;BR$3,1,((-BR$4+BR182)/BR$5))))))*100</f>
        <v>83.333333333333343</v>
      </c>
      <c r="BT182" s="73">
        <v>5</v>
      </c>
      <c r="BU182" s="68">
        <f>(IF(BT182=-1,0,(IF(BT182&lt;BT$4,0,IF(BT182&gt;BT$3,1,((-BT$4+BT182)/BT$5))))))*100</f>
        <v>71.428571428571431</v>
      </c>
      <c r="BV182" s="73">
        <v>5</v>
      </c>
      <c r="BW182" s="66">
        <f>(IF(BV182=-1,0,(IF(BV182&lt;BV$4,0,IF(BV182&gt;BV$3,1,((-BV$4+BV182)/BV$5))))))*100</f>
        <v>71.428571428571431</v>
      </c>
      <c r="BX182" s="77">
        <f>+SUM(BN182,BL182,BP182,BR182,BT182,BV182)</f>
        <v>43</v>
      </c>
      <c r="BY182" s="80">
        <f>(IF(BX182=-1,0,(IF(BX182&lt;BX$4,0,IF(BX182&gt;BX$3,1,((-BX$4+BX182)/BX$5))))))*100</f>
        <v>86</v>
      </c>
      <c r="BZ182" s="78">
        <f>+BY182</f>
        <v>86</v>
      </c>
      <c r="CA182" s="115">
        <f>+ROUND(BY182,1)</f>
        <v>86</v>
      </c>
      <c r="CB182" s="72">
        <f>RANK(BZ182,BZ$13:BZ$224)</f>
        <v>3</v>
      </c>
      <c r="CC182" s="73">
        <v>5</v>
      </c>
      <c r="CD182" s="68">
        <f>(IF(CC182=-1,0,(IF(CC182&gt;CC$4,0,IF(CC182&lt;CC$3,1,((CC$4-CC182)/CC$5))))))*100</f>
        <v>96.666666666666671</v>
      </c>
      <c r="CE182" s="73">
        <v>64</v>
      </c>
      <c r="CF182" s="66">
        <f>(IF(CE182=-1,0,(IF(CE182&gt;CE$4,0,IF(CE182&lt;CE$3,1,((CE$4-CE182)/CE$5))))))*100</f>
        <v>97.68160741885626</v>
      </c>
      <c r="CG182" s="73">
        <v>20.987626975686702</v>
      </c>
      <c r="CH182" s="66">
        <f>(IF(CG182=-1,0,(IF(CG182&gt;CG$4,0,IF(CG182&lt;CG$3,1,((CG$4-CG182)/CG$5)^$CH$3)))))*100</f>
        <v>100</v>
      </c>
      <c r="CI182" s="73">
        <v>4.5</v>
      </c>
      <c r="CJ182" s="78">
        <f>IF(CI182="NO VAT","No VAT",(IF(CI182="NO REFUND",0,(IF(CI182&gt;CI$5,0,IF(CI182&lt;CI$3,1,((CI$5-CI182)/CI$5))))))*100)</f>
        <v>91</v>
      </c>
      <c r="CK182" s="73">
        <v>21.071428571428601</v>
      </c>
      <c r="CL182" s="68">
        <f>IF(CK182="NO VAT","No VAT",(IF(CK182="NO REFUND",0,(IF(CK182&gt;CK$4,0,IF(CK182&lt;CK$3,1,((CK$4-CK182)/CK$5))))))*100)</f>
        <v>65.499172642029734</v>
      </c>
      <c r="CM182" s="73">
        <v>17</v>
      </c>
      <c r="CN182" s="68">
        <f>IF(CM182="NO CIT","No CIT",IF(CM182&gt;CM$4,0,IF(CM182&lt;CM$3,1,((CM$4-CM182)/CM$5)))*100)</f>
        <v>71.559633027522935</v>
      </c>
      <c r="CO182" s="73">
        <v>12.8571428571429</v>
      </c>
      <c r="CP182" s="66">
        <f>IF(CO182="NO CIT","No CIT",IF(CO182&gt;CO$4,0,IF(CO182&lt;CO$3,1,((CO$5-CO182)/CO$5)))*100)</f>
        <v>59.821428571428434</v>
      </c>
      <c r="CQ182" s="157">
        <f>IF(OR(ISNUMBER(CJ182),ISNUMBER(CL182),ISNUMBER(CN182),ISNUMBER(CP182)),AVERAGE(CJ182,CL182,CN182,CP182),"")</f>
        <v>71.970058560245278</v>
      </c>
      <c r="CR182" s="128">
        <f>AVERAGE(CD182,CF182,CH182,CQ182)</f>
        <v>91.579583161442045</v>
      </c>
      <c r="CS182" s="78">
        <f>+CR182</f>
        <v>91.579583161442045</v>
      </c>
      <c r="CT182" s="115">
        <f>ROUND(CR182,1)</f>
        <v>91.6</v>
      </c>
      <c r="CU182" s="69">
        <f>RANK(CS182,CS$13:CS$224)</f>
        <v>7</v>
      </c>
      <c r="CV182" s="73">
        <v>10</v>
      </c>
      <c r="CW182" s="68">
        <f>(IF(CV182=-1,0,(IF(CV182&gt;CV$4,0,IF(CV182&lt;CV$3,1,((CV$4-CV182)/CV$5))))))*100</f>
        <v>94.339622641509436</v>
      </c>
      <c r="CX182" s="73">
        <v>2</v>
      </c>
      <c r="CY182" s="68">
        <f>(IF(CX182=-1,0,(IF(CX182&gt;CX$4,0,IF(CX182&lt;CX$3,1,((CX$4-CX182)/CX$5))))))*100</f>
        <v>99.408284023668642</v>
      </c>
      <c r="CZ182" s="73">
        <v>335</v>
      </c>
      <c r="DA182" s="68">
        <f>(IF(CZ182=-1,0,(IF(CZ182&gt;CZ$4,0,IF(CZ182&lt;CZ$3,1,((CZ$4-CZ182)/CZ$5))))))*100</f>
        <v>68.396226415094347</v>
      </c>
      <c r="DB182" s="73">
        <v>37</v>
      </c>
      <c r="DC182" s="68">
        <f>(IF(DB182=-1,0,(IF(DB182&gt;DB$4,0,IF(DB182&lt;DB$3,1,((DB$4-DB182)/DB$5))))))*100</f>
        <v>90.75</v>
      </c>
      <c r="DD182" s="73">
        <v>33</v>
      </c>
      <c r="DE182" s="68">
        <f>(IF(DD182=-1,0,(IF(DD182&gt;DD$4,0,IF(DD182&lt;DD$3,1,((DD$4-DD182)/DD$5))))))*100</f>
        <v>88.530465949820794</v>
      </c>
      <c r="DF182" s="73">
        <v>3</v>
      </c>
      <c r="DG182" s="68">
        <f>(IF(DF182=-1,0,(IF(DF182&gt;DF$4,0,IF(DF182&lt;DF$3,1,((DF$4-DF182)/DF$5))))))*100</f>
        <v>99.163179916317986</v>
      </c>
      <c r="DH182" s="73">
        <v>220</v>
      </c>
      <c r="DI182" s="68">
        <f>(IF(DH182=-1,0,(IF(DH182&gt;DH$4,0,IF(DH182&lt;DH$3,1,((DH$4-DH182)/DH$5))))))*100</f>
        <v>81.666666666666671</v>
      </c>
      <c r="DJ182" s="73">
        <v>40</v>
      </c>
      <c r="DK182" s="66">
        <f>(IF(DJ182=-1,0,(IF(DJ182&gt;DJ$4,0,IF(DJ182&lt;DJ$3,1,((DJ$4-DJ182)/DJ$5))))))*100</f>
        <v>94.285714285714278</v>
      </c>
      <c r="DL182" s="78">
        <f>AVERAGE(CW182,CY182,DA182,DC182,DE182,DG182,DI182,DK182)</f>
        <v>89.567519987349016</v>
      </c>
      <c r="DM182" s="78">
        <f>+DL182</f>
        <v>89.567519987349016</v>
      </c>
      <c r="DN182" s="115">
        <f>ROUND(DL182,1)</f>
        <v>89.6</v>
      </c>
      <c r="DO182" s="69">
        <f>RANK(DM182,DM$13:DM$224)</f>
        <v>47</v>
      </c>
      <c r="DP182" s="67">
        <v>164</v>
      </c>
      <c r="DQ182" s="66">
        <f>(IF(DP182=-1,0,(IF(DP182&gt;DP$4,0,IF(DP182&lt;DP$3,1,((DP$4-DP182)/DP$5))))))*100</f>
        <v>96.393442622950815</v>
      </c>
      <c r="DR182" s="67">
        <v>25.8</v>
      </c>
      <c r="DS182" s="66">
        <f>(IF(DR182=-1,0,(IF(DR182&gt;DR$4,0,IF(DR182&lt;DR$3,1,((DR$4-DR182)/DR$5))))))*100</f>
        <v>71.091113610798658</v>
      </c>
      <c r="DT182" s="67">
        <v>15.5</v>
      </c>
      <c r="DU182" s="66">
        <f>DT182/18*100</f>
        <v>86.111111111111114</v>
      </c>
      <c r="DV182" s="78">
        <f>AVERAGE(DU182,DQ182,DS182)</f>
        <v>84.531889114953529</v>
      </c>
      <c r="DW182" s="78">
        <f>+DV182</f>
        <v>84.531889114953529</v>
      </c>
      <c r="DX182" s="115">
        <f>ROUND(DV182,1)</f>
        <v>84.5</v>
      </c>
      <c r="DY182" s="69">
        <f>RANK(DW182,DW$13:DW$224)</f>
        <v>1</v>
      </c>
      <c r="DZ182" s="67">
        <v>88.726287829901807</v>
      </c>
      <c r="EA182" s="68">
        <f>(IF(DZ182=-1,0,(IF(DZ182&lt;DZ$4,0,IF(DZ182&gt;DZ$3,1,((-DZ$4+DZ182)/DZ$5))))))*100</f>
        <v>95.507306598387302</v>
      </c>
      <c r="EB182" s="67">
        <v>8.5</v>
      </c>
      <c r="EC182" s="66">
        <f>(IF(EB182=-1,0,(IF(EB182&lt;EB$4,0,IF(EB182&gt;EB$3,1,((-EB$4+EB182)/EB$5))))))*100</f>
        <v>53.125</v>
      </c>
      <c r="ED182" s="68">
        <f>AVERAGE(EA182,EC182)</f>
        <v>74.316153299193644</v>
      </c>
      <c r="EE182" s="78">
        <f>+ED182</f>
        <v>74.316153299193644</v>
      </c>
      <c r="EF182" s="115">
        <f>ROUND(ED182,1)</f>
        <v>74.3</v>
      </c>
      <c r="EG182" s="69">
        <f>RANK(EE182,EE$13:EE$224)</f>
        <v>27</v>
      </c>
      <c r="EH182" s="81"/>
      <c r="EI182" s="81"/>
      <c r="EJ182" s="81"/>
      <c r="EK182" s="83">
        <f>RANK(EN182,EN$13:EN$224)</f>
        <v>2</v>
      </c>
      <c r="EL182" s="134">
        <f>ROUND(EM182,1)</f>
        <v>86.2</v>
      </c>
      <c r="EM182" s="158">
        <f>AVERAGE(Q182,AC182,BA182,BH182,BY182,CR182,DL182,DV182,ED182,AO182)</f>
        <v>86.198102557134206</v>
      </c>
      <c r="EN182" s="139">
        <f>AVERAGE(Q182,AC182,BA182,BH182,BY182,CR182,DL182,DV182,ED182,AO182)</f>
        <v>86.198102557134206</v>
      </c>
      <c r="EO182" s="84"/>
      <c r="EP182" s="85"/>
      <c r="EQ182" s="46"/>
    </row>
    <row r="183" spans="1:149" ht="14.45" customHeight="1" x14ac:dyDescent="0.25">
      <c r="A183" s="64" t="s">
        <v>168</v>
      </c>
      <c r="B183" s="156" t="str">
        <f>INDEX('Economy Names'!$A$2:$H$213,'Economy Names'!L172,'Economy Names'!$K$1)</f>
        <v>Slovak Republic</v>
      </c>
      <c r="C183" s="65">
        <v>7</v>
      </c>
      <c r="D183" s="66">
        <f>(IF(C183=-1,0,(IF(C183&gt;C$4,0,IF(C183&lt;C$3,1,((C$4-C183)/C$5))))))*100</f>
        <v>64.705882352941174</v>
      </c>
      <c r="E183" s="65">
        <v>21.5</v>
      </c>
      <c r="F183" s="66">
        <f>(IF(E183=-1,0,(IF(E183&gt;E$4,0,IF(E183&lt;E$3,1,((E$4-E183)/E$5))))))*100</f>
        <v>78.894472361809036</v>
      </c>
      <c r="G183" s="67">
        <v>0.98697092665520003</v>
      </c>
      <c r="H183" s="66">
        <f>(IF(G183=-1,0,(IF(G183&gt;G$4,0,IF(G183&lt;G$3,1,((G$4-G183)/G$5))))))*100</f>
        <v>99.506514536672398</v>
      </c>
      <c r="I183" s="65">
        <v>7</v>
      </c>
      <c r="J183" s="66">
        <f>(IF(I183=-1,0,(IF(I183&gt;I$4,0,IF(I183&lt;I$3,1,((I$4-I183)/I$5))))))*100</f>
        <v>64.705882352941174</v>
      </c>
      <c r="K183" s="65">
        <v>21.5</v>
      </c>
      <c r="L183" s="66">
        <f>(IF(K183=-1,0,(IF(K183&gt;K$4,0,IF(K183&lt;K$3,1,((K$4-K183)/K$5))))))*100</f>
        <v>78.894472361809036</v>
      </c>
      <c r="M183" s="67">
        <v>0.98697092665520003</v>
      </c>
      <c r="N183" s="68">
        <f>(IF(M183=-1,0,(IF(M183&gt;M$4,0,IF(M183&lt;M$3,1,((M$4-M183)/M$5))))))*100</f>
        <v>99.506514536672398</v>
      </c>
      <c r="O183" s="67">
        <v>15.4214207289874</v>
      </c>
      <c r="P183" s="66">
        <f>(IF(O183=-1,0,(IF(O183&gt;O$4,0,IF(O183&lt;O$3,1,((O$4-O183)/O$5))))))*100</f>
        <v>96.144644817753147</v>
      </c>
      <c r="Q183" s="68">
        <f>25%*P183+12.5%*D183+12.5%*F183+12.5%*H183+12.5%*J183+12.5%*L183+12.5%*N183</f>
        <v>84.812878517293939</v>
      </c>
      <c r="R183" s="78">
        <f>+Q183</f>
        <v>84.812878517293939</v>
      </c>
      <c r="S183" s="115">
        <f>+ROUND(Q183,1)</f>
        <v>84.8</v>
      </c>
      <c r="T183" s="69">
        <f>RANK(R183,R$13:R$224)</f>
        <v>118</v>
      </c>
      <c r="U183" s="70">
        <v>14</v>
      </c>
      <c r="V183" s="66">
        <f>(IF(U183=-1,0,(IF(U183&gt;U$4,0,IF(U183&lt;U$3,1,((U$4-U183)/U$5))))))*100</f>
        <v>64</v>
      </c>
      <c r="W183" s="70">
        <v>300</v>
      </c>
      <c r="X183" s="66">
        <f>(IF(W183=-1,0,(IF(W183&gt;W$4,0,IF(W183&lt;W$3,1,((W$4-W183)/W$5))))))*100</f>
        <v>21.037463976945244</v>
      </c>
      <c r="Y183" s="71">
        <v>0.18703099060115999</v>
      </c>
      <c r="Z183" s="68">
        <f>(IF(Y183=-1,0,(IF(Y183&gt;Y$4,0,IF(Y183&lt;Y$3,1,((Y$4-Y183)/Y$5))))))*100</f>
        <v>99.064845046994208</v>
      </c>
      <c r="AA183" s="70">
        <v>8</v>
      </c>
      <c r="AB183" s="66">
        <f>IF(AA183="No Practice", 0, AA183/15*100)</f>
        <v>53.333333333333336</v>
      </c>
      <c r="AC183" s="68">
        <f>AVERAGE(V183,X183,Z183,AB183)</f>
        <v>59.358910589318199</v>
      </c>
      <c r="AD183" s="68">
        <f>+AC183</f>
        <v>59.358910589318199</v>
      </c>
      <c r="AE183" s="115">
        <f>+ROUND(AC183,1)</f>
        <v>59.4</v>
      </c>
      <c r="AF183" s="72">
        <f>RANK(AD183,AD$13:AD$224)</f>
        <v>146</v>
      </c>
      <c r="AG183" s="70">
        <v>5</v>
      </c>
      <c r="AH183" s="66">
        <f>(IF(AG183=-1,0,(IF(AG183&gt;AG$4,0,IF(AG183&lt;AG$3,1,((AG$4-AG183)/AG$5))))))*100</f>
        <v>66.666666666666657</v>
      </c>
      <c r="AI183" s="70">
        <v>89</v>
      </c>
      <c r="AJ183" s="66">
        <f>(IF(AI183=-1,0,(IF(AI183&gt;AI$4,0,IF(AI183&lt;AI$3,1,((AI$4-AI183)/AI$5))))))*100</f>
        <v>69.130434782608702</v>
      </c>
      <c r="AK183" s="71">
        <v>219.639276304189</v>
      </c>
      <c r="AL183" s="66">
        <f>(IF(AK183=-1,0,(IF(AK183&gt;AK$4,0,IF(AK183&lt;AK$3,1,((AK$4-AK183)/AK$5))))))*100</f>
        <v>97.288403996244583</v>
      </c>
      <c r="AM183" s="70">
        <v>8</v>
      </c>
      <c r="AN183" s="66">
        <f>+IF(AM183="No Practice",0,AM183/8)*100</f>
        <v>100</v>
      </c>
      <c r="AO183" s="74">
        <f>AVERAGE(AH183,AJ183,AL183,AN183)</f>
        <v>83.271376361379993</v>
      </c>
      <c r="AP183" s="68">
        <f>+AO183</f>
        <v>83.271376361379993</v>
      </c>
      <c r="AQ183" s="115">
        <f>+ROUND(AO183,1)</f>
        <v>83.3</v>
      </c>
      <c r="AR183" s="69">
        <f>RANK(AP183,AP$13:AP$224)</f>
        <v>54</v>
      </c>
      <c r="AS183" s="75">
        <v>3</v>
      </c>
      <c r="AT183" s="66">
        <f>(IF(AS183=-1,0,(IF(AS183&gt;AS$4,0,IF(AS183&lt;AS$3,1,((AS$4-AS183)/AS$5))))))*100</f>
        <v>83.333333333333343</v>
      </c>
      <c r="AU183" s="75">
        <v>16.5</v>
      </c>
      <c r="AV183" s="66">
        <f>(IF(AU183=-1,0,(IF(AU183&gt;AU$4,0,IF(AU183&lt;AU$3,1,((AU$4-AU183)/AU$5))))))*100</f>
        <v>92.58373205741627</v>
      </c>
      <c r="AW183" s="75">
        <v>9.1294810715599993E-3</v>
      </c>
      <c r="AX183" s="68">
        <f>(IF(AW183=-1,0,(IF(AW183&gt;AW$4,0,IF(AW183&lt;AW$3,1,((AW$4-AW183)/AW$5))))))*100</f>
        <v>99.939136792856274</v>
      </c>
      <c r="AY183" s="75">
        <v>25.5</v>
      </c>
      <c r="AZ183" s="66">
        <f>+IF(AY183="No Practice",0,AY183/30)*100</f>
        <v>85</v>
      </c>
      <c r="BA183" s="76">
        <f>AVERAGE(AT183,AV183,AX183,AZ183)</f>
        <v>90.214050545901472</v>
      </c>
      <c r="BB183" s="68">
        <f>+BA183</f>
        <v>90.214050545901472</v>
      </c>
      <c r="BC183" s="115">
        <f>+ROUND(BA183,1)</f>
        <v>90.2</v>
      </c>
      <c r="BD183" s="69">
        <f>RANK(BB183,BB$13:BB$224)</f>
        <v>8</v>
      </c>
      <c r="BE183" s="73">
        <v>7</v>
      </c>
      <c r="BF183" s="73">
        <v>7</v>
      </c>
      <c r="BG183" s="77">
        <f>+SUM(BE183,BF183)</f>
        <v>14</v>
      </c>
      <c r="BH183" s="76">
        <f>(IF(BG183=-1,0,(IF(BG183&lt;BG$4,0,IF(BG183&gt;BG$3,1,((-BG$4+BG183)/BG$5))))))*100</f>
        <v>70</v>
      </c>
      <c r="BI183" s="119">
        <f>+BH183</f>
        <v>70</v>
      </c>
      <c r="BJ183" s="115">
        <f>ROUND(BH183,1)</f>
        <v>70</v>
      </c>
      <c r="BK183" s="69">
        <f>RANK(BI183,BI$13:BI$224)</f>
        <v>48</v>
      </c>
      <c r="BL183" s="73">
        <v>3</v>
      </c>
      <c r="BM183" s="68">
        <f>(IF(BL183=-1,0,(IF(BL183&lt;BL$4,0,IF(BL183&gt;BL$3,1,((-BL$4+BL183)/BL$5))))))*100</f>
        <v>30</v>
      </c>
      <c r="BN183" s="73">
        <v>4</v>
      </c>
      <c r="BO183" s="68">
        <f>(IF(BN183=-1,0,(IF(BN183&lt;BN$4,0,IF(BN183&gt;BN$3,1,((-BN$4+BN183)/BN$5))))))*100</f>
        <v>40</v>
      </c>
      <c r="BP183" s="73">
        <v>7</v>
      </c>
      <c r="BQ183" s="68">
        <f>(IF(BP183=-1,0,(IF(BP183&lt;BP$4,0,IF(BP183&gt;BP$3,1,((-BP$4+BP183)/BP$5))))))*100</f>
        <v>70</v>
      </c>
      <c r="BR183" s="73">
        <v>5</v>
      </c>
      <c r="BS183" s="78">
        <f>(IF(BR183=-1,0,(IF(BR183&lt;BR$4,0,IF(BR183&gt;BR$3,1,((-BR$4+BR183)/BR$5))))))*100</f>
        <v>83.333333333333343</v>
      </c>
      <c r="BT183" s="73">
        <v>5</v>
      </c>
      <c r="BU183" s="68">
        <f>(IF(BT183=-1,0,(IF(BT183&lt;BT$4,0,IF(BT183&gt;BT$3,1,((-BT$4+BT183)/BT$5))))))*100</f>
        <v>71.428571428571431</v>
      </c>
      <c r="BV183" s="73">
        <v>4</v>
      </c>
      <c r="BW183" s="66">
        <f>(IF(BV183=-1,0,(IF(BV183&lt;BV$4,0,IF(BV183&gt;BV$3,1,((-BV$4+BV183)/BV$5))))))*100</f>
        <v>57.142857142857139</v>
      </c>
      <c r="BX183" s="77">
        <f>+SUM(BN183,BL183,BP183,BR183,BT183,BV183)</f>
        <v>28</v>
      </c>
      <c r="BY183" s="80">
        <f>(IF(BX183=-1,0,(IF(BX183&lt;BX$4,0,IF(BX183&gt;BX$3,1,((-BX$4+BX183)/BX$5))))))*100</f>
        <v>56.000000000000007</v>
      </c>
      <c r="BZ183" s="78">
        <f>+BY183</f>
        <v>56.000000000000007</v>
      </c>
      <c r="CA183" s="115">
        <f>+ROUND(BY183,1)</f>
        <v>56</v>
      </c>
      <c r="CB183" s="72">
        <f>RANK(BZ183,BZ$13:BZ$224)</f>
        <v>88</v>
      </c>
      <c r="CC183" s="73">
        <v>8</v>
      </c>
      <c r="CD183" s="68">
        <f>(IF(CC183=-1,0,(IF(CC183&gt;CC$4,0,IF(CC183&lt;CC$3,1,((CC$4-CC183)/CC$5))))))*100</f>
        <v>91.666666666666657</v>
      </c>
      <c r="CE183" s="73">
        <v>192</v>
      </c>
      <c r="CF183" s="66">
        <f>(IF(CE183=-1,0,(IF(CE183&gt;CE$4,0,IF(CE183&lt;CE$3,1,((CE$4-CE183)/CE$5))))))*100</f>
        <v>77.897990726429683</v>
      </c>
      <c r="CG183" s="73">
        <v>49.710502936205899</v>
      </c>
      <c r="CH183" s="66">
        <f>(IF(CG183=-1,0,(IF(CG183&gt;CG$4,0,IF(CG183&lt;CG$3,1,((CG$4-CG183)/CG$5)^$CH$3)))))*100</f>
        <v>65.76366996805379</v>
      </c>
      <c r="CI183" s="73">
        <v>5</v>
      </c>
      <c r="CJ183" s="78">
        <f>IF(CI183="NO VAT","No VAT",(IF(CI183="NO REFUND",0,(IF(CI183&gt;CI$5,0,IF(CI183&lt;CI$3,1,((CI$5-CI183)/CI$5))))))*100)</f>
        <v>90</v>
      </c>
      <c r="CK183" s="73">
        <v>24.1380952380952</v>
      </c>
      <c r="CL183" s="68">
        <f>IF(CK183="NO VAT","No VAT",(IF(CK183="NO REFUND",0,(IF(CK183&gt;CK$4,0,IF(CK183&lt;CK$3,1,((CK$4-CK183)/CK$5))))))*100)</f>
        <v>59.578966721823946</v>
      </c>
      <c r="CM183" s="73">
        <v>2</v>
      </c>
      <c r="CN183" s="68">
        <f>IF(CM183="NO CIT","No CIT",IF(CM183&gt;CM$4,0,IF(CM183&lt;CM$3,1,((CM$4-CM183)/CM$5)))*100)</f>
        <v>99.082568807339456</v>
      </c>
      <c r="CO183" s="73">
        <v>0</v>
      </c>
      <c r="CP183" s="66">
        <f>IF(CO183="NO CIT","No CIT",IF(CO183&gt;CO$4,0,IF(CO183&lt;CO$3,1,((CO$5-CO183)/CO$5)))*100)</f>
        <v>100</v>
      </c>
      <c r="CQ183" s="157">
        <f>IF(OR(ISNUMBER(CJ183),ISNUMBER(CL183),ISNUMBER(CN183),ISNUMBER(CP183)),AVERAGE(CJ183,CL183,CN183,CP183),"")</f>
        <v>87.165383882290854</v>
      </c>
      <c r="CR183" s="128">
        <f>AVERAGE(CD183,CF183,CH183,CQ183)</f>
        <v>80.62342781086025</v>
      </c>
      <c r="CS183" s="78">
        <f>+CR183</f>
        <v>80.62342781086025</v>
      </c>
      <c r="CT183" s="115">
        <f>ROUND(CR183,1)</f>
        <v>80.599999999999994</v>
      </c>
      <c r="CU183" s="69">
        <f>RANK(CS183,CS$13:CS$224)</f>
        <v>55</v>
      </c>
      <c r="CV183" s="73">
        <v>0</v>
      </c>
      <c r="CW183" s="68">
        <f>(IF(CV183=-1,0,(IF(CV183&gt;CV$4,0,IF(CV183&lt;CV$3,1,((CV$4-CV183)/CV$5))))))*100</f>
        <v>100</v>
      </c>
      <c r="CX183" s="73">
        <v>0.5</v>
      </c>
      <c r="CY183" s="68">
        <f>(IF(CX183=-1,0,(IF(CX183&gt;CX$4,0,IF(CX183&lt;CX$3,1,((CX$4-CX183)/CX$5))))))*100</f>
        <v>100</v>
      </c>
      <c r="CZ183" s="73">
        <v>0</v>
      </c>
      <c r="DA183" s="68">
        <f>(IF(CZ183=-1,0,(IF(CZ183&gt;CZ$4,0,IF(CZ183&lt;CZ$3,1,((CZ$4-CZ183)/CZ$5))))))*100</f>
        <v>100</v>
      </c>
      <c r="DB183" s="73">
        <v>0</v>
      </c>
      <c r="DC183" s="68">
        <f>(IF(DB183=-1,0,(IF(DB183&gt;DB$4,0,IF(DB183&lt;DB$3,1,((DB$4-DB183)/DB$5))))))*100</f>
        <v>100</v>
      </c>
      <c r="DD183" s="73">
        <v>0</v>
      </c>
      <c r="DE183" s="68">
        <f>(IF(DD183=-1,0,(IF(DD183&gt;DD$4,0,IF(DD183&lt;DD$3,1,((DD$4-DD183)/DD$5))))))*100</f>
        <v>100</v>
      </c>
      <c r="DF183" s="73">
        <v>0.5</v>
      </c>
      <c r="DG183" s="68">
        <f>(IF(DF183=-1,0,(IF(DF183&gt;DF$4,0,IF(DF183&lt;DF$3,1,((DF$4-DF183)/DF$5))))))*100</f>
        <v>100</v>
      </c>
      <c r="DH183" s="73">
        <v>0</v>
      </c>
      <c r="DI183" s="68">
        <f>(IF(DH183=-1,0,(IF(DH183&gt;DH$4,0,IF(DH183&lt;DH$3,1,((DH$4-DH183)/DH$5))))))*100</f>
        <v>100</v>
      </c>
      <c r="DJ183" s="73">
        <v>0</v>
      </c>
      <c r="DK183" s="66">
        <f>(IF(DJ183=-1,0,(IF(DJ183&gt;DJ$4,0,IF(DJ183&lt;DJ$3,1,((DJ$4-DJ183)/DJ$5))))))*100</f>
        <v>100</v>
      </c>
      <c r="DL183" s="78">
        <f>AVERAGE(CW183,CY183,DA183,DC183,DE183,DG183,DI183,DK183)</f>
        <v>100</v>
      </c>
      <c r="DM183" s="78">
        <f>+DL183</f>
        <v>100</v>
      </c>
      <c r="DN183" s="115">
        <f>ROUND(DL183,1)</f>
        <v>100</v>
      </c>
      <c r="DO183" s="69">
        <f>RANK(DM183,DM$13:DM$224)</f>
        <v>1</v>
      </c>
      <c r="DP183" s="67">
        <v>775</v>
      </c>
      <c r="DQ183" s="66">
        <f>(IF(DP183=-1,0,(IF(DP183&gt;DP$4,0,IF(DP183&lt;DP$3,1,((DP$4-DP183)/DP$5))))))*100</f>
        <v>46.311475409836063</v>
      </c>
      <c r="DR183" s="67">
        <v>20.5</v>
      </c>
      <c r="DS183" s="66">
        <f>(IF(DR183=-1,0,(IF(DR183&gt;DR$4,0,IF(DR183&lt;DR$3,1,((DR$4-DR183)/DR$5))))))*100</f>
        <v>77.052868391451071</v>
      </c>
      <c r="DT183" s="67">
        <v>13.5</v>
      </c>
      <c r="DU183" s="66">
        <f>DT183/18*100</f>
        <v>75</v>
      </c>
      <c r="DV183" s="78">
        <f>AVERAGE(DU183,DQ183,DS183)</f>
        <v>66.121447933762383</v>
      </c>
      <c r="DW183" s="78">
        <f>+DV183</f>
        <v>66.121447933762383</v>
      </c>
      <c r="DX183" s="115">
        <f>ROUND(DV183,1)</f>
        <v>66.099999999999994</v>
      </c>
      <c r="DY183" s="69">
        <f>RANK(DW183,DW$13:DW$224)</f>
        <v>46</v>
      </c>
      <c r="DZ183" s="67">
        <v>46.128836653615799</v>
      </c>
      <c r="EA183" s="68">
        <f>(IF(DZ183=-1,0,(IF(DZ183&lt;DZ$4,0,IF(DZ183&gt;DZ$3,1,((-DZ$4+DZ183)/DZ$5))))))*100</f>
        <v>49.654291338660705</v>
      </c>
      <c r="EB183" s="67">
        <v>13</v>
      </c>
      <c r="EC183" s="66">
        <f>(IF(EB183=-1,0,(IF(EB183&lt;EB$4,0,IF(EB183&gt;EB$3,1,((-EB$4+EB183)/EB$5))))))*100</f>
        <v>81.25</v>
      </c>
      <c r="ED183" s="68">
        <f>AVERAGE(EA183,EC183)</f>
        <v>65.452145669330349</v>
      </c>
      <c r="EE183" s="78">
        <f>+ED183</f>
        <v>65.452145669330349</v>
      </c>
      <c r="EF183" s="115">
        <f>ROUND(ED183,1)</f>
        <v>65.5</v>
      </c>
      <c r="EG183" s="69">
        <f>RANK(EE183,EE$13:EE$224)</f>
        <v>46</v>
      </c>
      <c r="EH183" s="81"/>
      <c r="EI183" s="81"/>
      <c r="EJ183" s="81"/>
      <c r="EK183" s="83">
        <f>RANK(EN183,EN$13:EN$224)</f>
        <v>45</v>
      </c>
      <c r="EL183" s="134">
        <f>ROUND(EM183,1)</f>
        <v>75.599999999999994</v>
      </c>
      <c r="EM183" s="158">
        <f>AVERAGE(Q183,AC183,BA183,BH183,BY183,CR183,DL183,DV183,ED183,AO183)</f>
        <v>75.585423742784656</v>
      </c>
      <c r="EN183" s="139">
        <f>AVERAGE(Q183,AC183,BA183,BH183,BY183,CR183,DL183,DV183,ED183,AO183)</f>
        <v>75.585423742784656</v>
      </c>
      <c r="EO183" s="84"/>
      <c r="EP183" s="85"/>
      <c r="EQ183" s="46"/>
    </row>
    <row r="184" spans="1:149" ht="14.45" customHeight="1" x14ac:dyDescent="0.25">
      <c r="A184" s="64" t="s">
        <v>169</v>
      </c>
      <c r="B184" s="156" t="str">
        <f>INDEX('Economy Names'!$A$2:$H$213,'Economy Names'!L173,'Economy Names'!$K$1)</f>
        <v>Slovenia</v>
      </c>
      <c r="C184" s="65">
        <v>3</v>
      </c>
      <c r="D184" s="66">
        <f>(IF(C184=-1,0,(IF(C184&gt;C$4,0,IF(C184&lt;C$3,1,((C$4-C184)/C$5))))))*100</f>
        <v>88.235294117647058</v>
      </c>
      <c r="E184" s="65">
        <v>8</v>
      </c>
      <c r="F184" s="66">
        <f>(IF(E184=-1,0,(IF(E184&gt;E$4,0,IF(E184&lt;E$3,1,((E$4-E184)/E$5))))))*100</f>
        <v>92.462311557788951</v>
      </c>
      <c r="G184" s="67">
        <v>0</v>
      </c>
      <c r="H184" s="66">
        <f>(IF(G184=-1,0,(IF(G184&gt;G$4,0,IF(G184&lt;G$3,1,((G$4-G184)/G$5))))))*100</f>
        <v>100</v>
      </c>
      <c r="I184" s="65">
        <v>3</v>
      </c>
      <c r="J184" s="66">
        <f>(IF(I184=-1,0,(IF(I184&gt;I$4,0,IF(I184&lt;I$3,1,((I$4-I184)/I$5))))))*100</f>
        <v>88.235294117647058</v>
      </c>
      <c r="K184" s="65">
        <v>8</v>
      </c>
      <c r="L184" s="66">
        <f>(IF(K184=-1,0,(IF(K184&gt;K$4,0,IF(K184&lt;K$3,1,((K$4-K184)/K$5))))))*100</f>
        <v>92.462311557788951</v>
      </c>
      <c r="M184" s="67">
        <v>0</v>
      </c>
      <c r="N184" s="68">
        <f>(IF(M184=-1,0,(IF(M184&gt;M$4,0,IF(M184&lt;M$3,1,((M$4-M184)/M$5))))))*100</f>
        <v>100</v>
      </c>
      <c r="O184" s="67">
        <v>34.297104203530999</v>
      </c>
      <c r="P184" s="66">
        <f>(IF(O184=-1,0,(IF(O184&gt;O$4,0,IF(O184&lt;O$3,1,((O$4-O184)/O$5))))))*100</f>
        <v>91.425723949117256</v>
      </c>
      <c r="Q184" s="68">
        <f>25%*P184+12.5%*D184+12.5%*F184+12.5%*H184+12.5%*J184+12.5%*L184+12.5%*N184</f>
        <v>93.030832406138302</v>
      </c>
      <c r="R184" s="78">
        <f>+Q184</f>
        <v>93.030832406138302</v>
      </c>
      <c r="S184" s="115">
        <f>+ROUND(Q184,1)</f>
        <v>93</v>
      </c>
      <c r="T184" s="69">
        <f>RANK(R184,R$13:R$224)</f>
        <v>41</v>
      </c>
      <c r="U184" s="70">
        <v>17</v>
      </c>
      <c r="V184" s="66">
        <f>(IF(U184=-1,0,(IF(U184&gt;U$4,0,IF(U184&lt;U$3,1,((U$4-U184)/U$5))))))*100</f>
        <v>52</v>
      </c>
      <c r="W184" s="71">
        <v>247.5</v>
      </c>
      <c r="X184" s="66">
        <f>(IF(W184=-1,0,(IF(W184&gt;W$4,0,IF(W184&lt;W$3,1,((W$4-W184)/W$5))))))*100</f>
        <v>36.1671469740634</v>
      </c>
      <c r="Y184" s="71">
        <v>2.70223319255481</v>
      </c>
      <c r="Z184" s="68">
        <f>(IF(Y184=-1,0,(IF(Y184&gt;Y$4,0,IF(Y184&lt;Y$3,1,((Y$4-Y184)/Y$5))))))*100</f>
        <v>86.488834037225942</v>
      </c>
      <c r="AA184" s="70">
        <v>13</v>
      </c>
      <c r="AB184" s="66">
        <f>IF(AA184="No Practice", 0, AA184/15*100)</f>
        <v>86.666666666666671</v>
      </c>
      <c r="AC184" s="68">
        <f>AVERAGE(V184,X184,Z184,AB184)</f>
        <v>65.330661919489003</v>
      </c>
      <c r="AD184" s="68">
        <f>+AC184</f>
        <v>65.330661919489003</v>
      </c>
      <c r="AE184" s="115">
        <f>+ROUND(AC184,1)</f>
        <v>65.3</v>
      </c>
      <c r="AF184" s="72">
        <f>RANK(AD184,AD$13:AD$224)</f>
        <v>119</v>
      </c>
      <c r="AG184" s="70">
        <v>5</v>
      </c>
      <c r="AH184" s="66">
        <f>(IF(AG184=-1,0,(IF(AG184&gt;AG$4,0,IF(AG184&lt;AG$3,1,((AG$4-AG184)/AG$5))))))*100</f>
        <v>66.666666666666657</v>
      </c>
      <c r="AI184" s="70">
        <v>38</v>
      </c>
      <c r="AJ184" s="66">
        <f>(IF(AI184=-1,0,(IF(AI184&gt;AI$4,0,IF(AI184&lt;AI$3,1,((AI$4-AI184)/AI$5))))))*100</f>
        <v>91.304347826086953</v>
      </c>
      <c r="AK184" s="71">
        <v>92.855065331194496</v>
      </c>
      <c r="AL184" s="66">
        <f>(IF(AK184=-1,0,(IF(AK184&gt;AK$4,0,IF(AK184&lt;AK$3,1,((AK$4-AK184)/AK$5))))))*100</f>
        <v>98.853641168750698</v>
      </c>
      <c r="AM184" s="70">
        <v>8</v>
      </c>
      <c r="AN184" s="66">
        <f>+IF(AM184="No Practice",0,AM184/8)*100</f>
        <v>100</v>
      </c>
      <c r="AO184" s="74">
        <f>AVERAGE(AH184,AJ184,AL184,AN184)</f>
        <v>89.206163915376081</v>
      </c>
      <c r="AP184" s="68">
        <f>+AO184</f>
        <v>89.206163915376081</v>
      </c>
      <c r="AQ184" s="115">
        <f>+ROUND(AO184,1)</f>
        <v>89.2</v>
      </c>
      <c r="AR184" s="69">
        <f>RANK(AP184,AP$13:AP$224)</f>
        <v>23</v>
      </c>
      <c r="AS184" s="75">
        <v>7</v>
      </c>
      <c r="AT184" s="66">
        <f>(IF(AS184=-1,0,(IF(AS184&gt;AS$4,0,IF(AS184&lt;AS$3,1,((AS$4-AS184)/AS$5))))))*100</f>
        <v>50</v>
      </c>
      <c r="AU184" s="75">
        <v>50.5</v>
      </c>
      <c r="AV184" s="66">
        <f>(IF(AU184=-1,0,(IF(AU184&gt;AU$4,0,IF(AU184&lt;AU$3,1,((AU$4-AU184)/AU$5))))))*100</f>
        <v>76.31578947368422</v>
      </c>
      <c r="AW184" s="75">
        <v>2.1792320936204299</v>
      </c>
      <c r="AX184" s="68">
        <f>(IF(AW184=-1,0,(IF(AW184&gt;AW$4,0,IF(AW184&lt;AW$3,1,((AW$4-AW184)/AW$5))))))*100</f>
        <v>85.471786042530468</v>
      </c>
      <c r="AY184" s="75">
        <v>23</v>
      </c>
      <c r="AZ184" s="66">
        <f>+IF(AY184="No Practice",0,AY184/30)*100</f>
        <v>76.666666666666671</v>
      </c>
      <c r="BA184" s="76">
        <f>AVERAGE(AT184,AV184,AX184,AZ184)</f>
        <v>72.113560545720347</v>
      </c>
      <c r="BB184" s="68">
        <f>+BA184</f>
        <v>72.113560545720347</v>
      </c>
      <c r="BC184" s="115">
        <f>+ROUND(BA184,1)</f>
        <v>72.099999999999994</v>
      </c>
      <c r="BD184" s="69">
        <f>RANK(BB184,BB$13:BB$224)</f>
        <v>54</v>
      </c>
      <c r="BE184" s="73">
        <v>6</v>
      </c>
      <c r="BF184" s="73">
        <v>3</v>
      </c>
      <c r="BG184" s="77">
        <f>+SUM(BE184,BF184)</f>
        <v>9</v>
      </c>
      <c r="BH184" s="76">
        <f>(IF(BG184=-1,0,(IF(BG184&lt;BG$4,0,IF(BG184&gt;BG$3,1,((-BG$4+BG184)/BG$5))))))*100</f>
        <v>45</v>
      </c>
      <c r="BI184" s="119">
        <f>+BH184</f>
        <v>45</v>
      </c>
      <c r="BJ184" s="115">
        <f>ROUND(BH184,1)</f>
        <v>45</v>
      </c>
      <c r="BK184" s="69">
        <f>RANK(BI184,BI$13:BI$224)</f>
        <v>119</v>
      </c>
      <c r="BL184" s="73">
        <v>5</v>
      </c>
      <c r="BM184" s="68">
        <f>(IF(BL184=-1,0,(IF(BL184&lt;BL$4,0,IF(BL184&gt;BL$3,1,((-BL$4+BL184)/BL$5))))))*100</f>
        <v>50</v>
      </c>
      <c r="BN184" s="73">
        <v>9</v>
      </c>
      <c r="BO184" s="68">
        <f>(IF(BN184=-1,0,(IF(BN184&lt;BN$4,0,IF(BN184&gt;BN$3,1,((-BN$4+BN184)/BN$5))))))*100</f>
        <v>90</v>
      </c>
      <c r="BP184" s="73">
        <v>8</v>
      </c>
      <c r="BQ184" s="68">
        <f>(IF(BP184=-1,0,(IF(BP184&lt;BP$4,0,IF(BP184&gt;BP$3,1,((-BP$4+BP184)/BP$5))))))*100</f>
        <v>80</v>
      </c>
      <c r="BR184" s="73">
        <v>6</v>
      </c>
      <c r="BS184" s="78">
        <f>(IF(BR184=-1,0,(IF(BR184&lt;BR$4,0,IF(BR184&gt;BR$3,1,((-BR$4+BR184)/BR$5))))))*100</f>
        <v>100</v>
      </c>
      <c r="BT184" s="73">
        <v>6</v>
      </c>
      <c r="BU184" s="68">
        <f>(IF(BT184=-1,0,(IF(BT184&lt;BT$4,0,IF(BT184&gt;BT$3,1,((-BT$4+BT184)/BT$5))))))*100</f>
        <v>85.714285714285708</v>
      </c>
      <c r="BV184" s="73">
        <v>5</v>
      </c>
      <c r="BW184" s="66">
        <f>(IF(BV184=-1,0,(IF(BV184&lt;BV$4,0,IF(BV184&gt;BV$3,1,((-BV$4+BV184)/BV$5))))))*100</f>
        <v>71.428571428571431</v>
      </c>
      <c r="BX184" s="77">
        <f>+SUM(BN184,BL184,BP184,BR184,BT184,BV184)</f>
        <v>39</v>
      </c>
      <c r="BY184" s="80">
        <f>(IF(BX184=-1,0,(IF(BX184&lt;BX$4,0,IF(BX184&gt;BX$3,1,((-BX$4+BX184)/BX$5))))))*100</f>
        <v>78</v>
      </c>
      <c r="BZ184" s="78">
        <f>+BY184</f>
        <v>78</v>
      </c>
      <c r="CA184" s="115">
        <f>+ROUND(BY184,1)</f>
        <v>78</v>
      </c>
      <c r="CB184" s="72">
        <f>RANK(BZ184,BZ$13:BZ$224)</f>
        <v>18</v>
      </c>
      <c r="CC184" s="73">
        <v>10</v>
      </c>
      <c r="CD184" s="68">
        <f>(IF(CC184=-1,0,(IF(CC184&gt;CC$4,0,IF(CC184&lt;CC$3,1,((CC$4-CC184)/CC$5))))))*100</f>
        <v>88.333333333333329</v>
      </c>
      <c r="CE184" s="73">
        <v>233</v>
      </c>
      <c r="CF184" s="66">
        <f>(IF(CE184=-1,0,(IF(CE184&gt;CE$4,0,IF(CE184&lt;CE$3,1,((CE$4-CE184)/CE$5))))))*100</f>
        <v>71.561051004636795</v>
      </c>
      <c r="CG184" s="73">
        <v>31.014717174120701</v>
      </c>
      <c r="CH184" s="66">
        <f>(IF(CG184=-1,0,(IF(CG184&gt;CG$4,0,IF(CG184&lt;CG$3,1,((CG$4-CG184)/CG$5)^$CH$3)))))*100</f>
        <v>93.149677258707456</v>
      </c>
      <c r="CI184" s="73">
        <v>3</v>
      </c>
      <c r="CJ184" s="78">
        <f>IF(CI184="NO VAT","No VAT",(IF(CI184="NO REFUND",0,(IF(CI184&gt;CI$5,0,IF(CI184&lt;CI$3,1,((CI$5-CI184)/CI$5))))))*100)</f>
        <v>94</v>
      </c>
      <c r="CK184" s="73">
        <v>5.1666666666666696</v>
      </c>
      <c r="CL184" s="68">
        <f>IF(CK184="NO VAT","No VAT",(IF(CK184="NO REFUND",0,(IF(CK184&gt;CK$4,0,IF(CK184&lt;CK$3,1,((CK$4-CK184)/CK$5))))))*100)</f>
        <v>96.2033462033462</v>
      </c>
      <c r="CM184" s="73">
        <v>29</v>
      </c>
      <c r="CN184" s="68">
        <f>IF(CM184="NO CIT","No CIT",IF(CM184&gt;CM$4,0,IF(CM184&lt;CM$3,1,((CM$4-CM184)/CM$5)))*100)</f>
        <v>49.541284403669728</v>
      </c>
      <c r="CO184" s="73">
        <v>6.28571428571429</v>
      </c>
      <c r="CP184" s="66">
        <f>IF(CO184="NO CIT","No CIT",IF(CO184&gt;CO$4,0,IF(CO184&lt;CO$3,1,((CO$5-CO184)/CO$5)))*100)</f>
        <v>80.357142857142833</v>
      </c>
      <c r="CQ184" s="157">
        <f>IF(OR(ISNUMBER(CJ184),ISNUMBER(CL184),ISNUMBER(CN184),ISNUMBER(CP184)),AVERAGE(CJ184,CL184,CN184,CP184),"")</f>
        <v>80.025443366039696</v>
      </c>
      <c r="CR184" s="128">
        <f>AVERAGE(CD184,CF184,CH184,CQ184)</f>
        <v>83.267376240679312</v>
      </c>
      <c r="CS184" s="78">
        <f>+CR184</f>
        <v>83.267376240679312</v>
      </c>
      <c r="CT184" s="115">
        <f>ROUND(CR184,1)</f>
        <v>83.3</v>
      </c>
      <c r="CU184" s="69">
        <f>RANK(CS184,CS$13:CS$224)</f>
        <v>45</v>
      </c>
      <c r="CV184" s="73">
        <v>0</v>
      </c>
      <c r="CW184" s="68">
        <f>(IF(CV184=-1,0,(IF(CV184&gt;CV$4,0,IF(CV184&lt;CV$3,1,((CV$4-CV184)/CV$5))))))*100</f>
        <v>100</v>
      </c>
      <c r="CX184" s="73">
        <v>0.5</v>
      </c>
      <c r="CY184" s="68">
        <f>(IF(CX184=-1,0,(IF(CX184&gt;CX$4,0,IF(CX184&lt;CX$3,1,((CX$4-CX184)/CX$5))))))*100</f>
        <v>100</v>
      </c>
      <c r="CZ184" s="73">
        <v>0</v>
      </c>
      <c r="DA184" s="68">
        <f>(IF(CZ184=-1,0,(IF(CZ184&gt;CZ$4,0,IF(CZ184&lt;CZ$3,1,((CZ$4-CZ184)/CZ$5))))))*100</f>
        <v>100</v>
      </c>
      <c r="DB184" s="73">
        <v>0</v>
      </c>
      <c r="DC184" s="68">
        <f>(IF(DB184=-1,0,(IF(DB184&gt;DB$4,0,IF(DB184&lt;DB$3,1,((DB$4-DB184)/DB$5))))))*100</f>
        <v>100</v>
      </c>
      <c r="DD184" s="73">
        <v>0</v>
      </c>
      <c r="DE184" s="68">
        <f>(IF(DD184=-1,0,(IF(DD184&gt;DD$4,0,IF(DD184&lt;DD$3,1,((DD$4-DD184)/DD$5))))))*100</f>
        <v>100</v>
      </c>
      <c r="DF184" s="73">
        <v>0.5</v>
      </c>
      <c r="DG184" s="68">
        <f>(IF(DF184=-1,0,(IF(DF184&gt;DF$4,0,IF(DF184&lt;DF$3,1,((DF$4-DF184)/DF$5))))))*100</f>
        <v>100</v>
      </c>
      <c r="DH184" s="73">
        <v>0</v>
      </c>
      <c r="DI184" s="68">
        <f>(IF(DH184=-1,0,(IF(DH184&gt;DH$4,0,IF(DH184&lt;DH$3,1,((DH$4-DH184)/DH$5))))))*100</f>
        <v>100</v>
      </c>
      <c r="DJ184" s="73">
        <v>0</v>
      </c>
      <c r="DK184" s="66">
        <f>(IF(DJ184=-1,0,(IF(DJ184&gt;DJ$4,0,IF(DJ184&lt;DJ$3,1,((DJ$4-DJ184)/DJ$5))))))*100</f>
        <v>100</v>
      </c>
      <c r="DL184" s="78">
        <f>AVERAGE(CW184,CY184,DA184,DC184,DE184,DG184,DI184,DK184)</f>
        <v>100</v>
      </c>
      <c r="DM184" s="78">
        <f>+DL184</f>
        <v>100</v>
      </c>
      <c r="DN184" s="115">
        <f>ROUND(DL184,1)</f>
        <v>100</v>
      </c>
      <c r="DO184" s="69">
        <f>RANK(DM184,DM$13:DM$224)</f>
        <v>1</v>
      </c>
      <c r="DP184" s="67">
        <v>1160</v>
      </c>
      <c r="DQ184" s="66">
        <f>(IF(DP184=-1,0,(IF(DP184&gt;DP$4,0,IF(DP184&lt;DP$3,1,((DP$4-DP184)/DP$5))))))*100</f>
        <v>14.754098360655737</v>
      </c>
      <c r="DR184" s="67">
        <v>12.7</v>
      </c>
      <c r="DS184" s="66">
        <f>(IF(DR184=-1,0,(IF(DR184&gt;DR$4,0,IF(DR184&lt;DR$3,1,((DR$4-DR184)/DR$5))))))*100</f>
        <v>85.826771653543304</v>
      </c>
      <c r="DT184" s="67">
        <v>11.5</v>
      </c>
      <c r="DU184" s="66">
        <f>DT184/18*100</f>
        <v>63.888888888888886</v>
      </c>
      <c r="DV184" s="78">
        <f>AVERAGE(DU184,DQ184,DS184)</f>
        <v>54.823252967695971</v>
      </c>
      <c r="DW184" s="78">
        <f>+DV184</f>
        <v>54.823252967695971</v>
      </c>
      <c r="DX184" s="115">
        <f>ROUND(DV184,1)</f>
        <v>54.8</v>
      </c>
      <c r="DY184" s="69">
        <f>RANK(DW184,DW$13:DW$224)</f>
        <v>112</v>
      </c>
      <c r="DZ184" s="67">
        <v>90.049369055440906</v>
      </c>
      <c r="EA184" s="68">
        <f>(IF(DZ184=-1,0,(IF(DZ184&lt;DZ$4,0,IF(DZ184&gt;DZ$3,1,((-DZ$4+DZ184)/DZ$5))))))*100</f>
        <v>96.931505980022493</v>
      </c>
      <c r="EB184" s="67">
        <v>11.5</v>
      </c>
      <c r="EC184" s="66">
        <f>(IF(EB184=-1,0,(IF(EB184&lt;EB$4,0,IF(EB184&gt;EB$3,1,((-EB$4+EB184)/EB$5))))))*100</f>
        <v>71.875</v>
      </c>
      <c r="ED184" s="68">
        <f>AVERAGE(EA184,EC184)</f>
        <v>84.403252990011254</v>
      </c>
      <c r="EE184" s="78">
        <f>+ED184</f>
        <v>84.403252990011254</v>
      </c>
      <c r="EF184" s="115">
        <f>ROUND(ED184,1)</f>
        <v>84.4</v>
      </c>
      <c r="EG184" s="69">
        <f>RANK(EE184,EE$13:EE$224)</f>
        <v>8</v>
      </c>
      <c r="EH184" s="81"/>
      <c r="EI184" s="81"/>
      <c r="EJ184" s="81"/>
      <c r="EK184" s="83">
        <f>RANK(EN184,EN$13:EN$224)</f>
        <v>37</v>
      </c>
      <c r="EL184" s="134">
        <f>ROUND(EM184,1)</f>
        <v>76.5</v>
      </c>
      <c r="EM184" s="158">
        <f>AVERAGE(Q184,AC184,BA184,BH184,BY184,CR184,DL184,DV184,ED184,AO184)</f>
        <v>76.517510098511039</v>
      </c>
      <c r="EN184" s="139">
        <f>AVERAGE(Q184,AC184,BA184,BH184,BY184,CR184,DL184,DV184,ED184,AO184)</f>
        <v>76.517510098511039</v>
      </c>
      <c r="EO184" s="84"/>
      <c r="EP184" s="85"/>
      <c r="EQ184" s="46"/>
    </row>
    <row r="185" spans="1:149" ht="14.45" customHeight="1" x14ac:dyDescent="0.25">
      <c r="A185" s="64" t="s">
        <v>170</v>
      </c>
      <c r="B185" s="156" t="str">
        <f>INDEX('Economy Names'!$A$2:$H$213,'Economy Names'!L174,'Economy Names'!$K$1)</f>
        <v>Solomon Islands</v>
      </c>
      <c r="C185" s="65">
        <v>7</v>
      </c>
      <c r="D185" s="66">
        <f>(IF(C185=-1,0,(IF(C185&gt;C$4,0,IF(C185&lt;C$3,1,((C$4-C185)/C$5))))))*100</f>
        <v>64.705882352941174</v>
      </c>
      <c r="E185" s="65">
        <v>9</v>
      </c>
      <c r="F185" s="66">
        <f>(IF(E185=-1,0,(IF(E185&gt;E$4,0,IF(E185&lt;E$3,1,((E$4-E185)/E$5))))))*100</f>
        <v>91.457286432160799</v>
      </c>
      <c r="G185" s="67">
        <v>27.392008316636499</v>
      </c>
      <c r="H185" s="66">
        <f>(IF(G185=-1,0,(IF(G185&gt;G$4,0,IF(G185&lt;G$3,1,((G$4-G185)/G$5))))))*100</f>
        <v>86.303995841681754</v>
      </c>
      <c r="I185" s="65">
        <v>7</v>
      </c>
      <c r="J185" s="66">
        <f>(IF(I185=-1,0,(IF(I185&gt;I$4,0,IF(I185&lt;I$3,1,((I$4-I185)/I$5))))))*100</f>
        <v>64.705882352941174</v>
      </c>
      <c r="K185" s="65">
        <v>9</v>
      </c>
      <c r="L185" s="66">
        <f>(IF(K185=-1,0,(IF(K185&gt;K$4,0,IF(K185&lt;K$3,1,((K$4-K185)/K$5))))))*100</f>
        <v>91.457286432160799</v>
      </c>
      <c r="M185" s="67">
        <v>27.392008316636499</v>
      </c>
      <c r="N185" s="68">
        <f>(IF(M185=-1,0,(IF(M185&gt;M$4,0,IF(M185&lt;M$3,1,((M$4-M185)/M$5))))))*100</f>
        <v>86.303995841681754</v>
      </c>
      <c r="O185" s="67">
        <v>0</v>
      </c>
      <c r="P185" s="66">
        <f>(IF(O185=-1,0,(IF(O185&gt;O$4,0,IF(O185&lt;O$3,1,((O$4-O185)/O$5))))))*100</f>
        <v>100</v>
      </c>
      <c r="Q185" s="68">
        <f>25%*P185+12.5%*D185+12.5%*F185+12.5%*H185+12.5%*J185+12.5%*L185+12.5%*N185</f>
        <v>85.616791156695925</v>
      </c>
      <c r="R185" s="78">
        <f>+Q185</f>
        <v>85.616791156695925</v>
      </c>
      <c r="S185" s="115">
        <f>+ROUND(Q185,1)</f>
        <v>85.6</v>
      </c>
      <c r="T185" s="69">
        <f>RANK(R185,R$13:R$224)</f>
        <v>110</v>
      </c>
      <c r="U185" s="70">
        <v>14</v>
      </c>
      <c r="V185" s="66">
        <f>(IF(U185=-1,0,(IF(U185&gt;U$4,0,IF(U185&lt;U$3,1,((U$4-U185)/U$5))))))*100</f>
        <v>64</v>
      </c>
      <c r="W185" s="70">
        <v>99</v>
      </c>
      <c r="X185" s="66">
        <f>(IF(W185=-1,0,(IF(W185&gt;W$4,0,IF(W185&lt;W$3,1,((W$4-W185)/W$5))))))*100</f>
        <v>78.962536023054753</v>
      </c>
      <c r="Y185" s="71">
        <v>19.684859385709</v>
      </c>
      <c r="Z185" s="68">
        <f>(IF(Y185=-1,0,(IF(Y185&gt;Y$4,0,IF(Y185&lt;Y$3,1,((Y$4-Y185)/Y$5))))))*100</f>
        <v>1.5757030714549991</v>
      </c>
      <c r="AA185" s="70">
        <v>8</v>
      </c>
      <c r="AB185" s="66">
        <f>IF(AA185="No Practice", 0, AA185/15*100)</f>
        <v>53.333333333333336</v>
      </c>
      <c r="AC185" s="68">
        <f>AVERAGE(V185,X185,Z185,AB185)</f>
        <v>49.467893106960773</v>
      </c>
      <c r="AD185" s="68">
        <f>+AC185</f>
        <v>49.467893106960773</v>
      </c>
      <c r="AE185" s="115">
        <f>+ROUND(AC185,1)</f>
        <v>49.5</v>
      </c>
      <c r="AF185" s="72">
        <f>RANK(AD185,AD$13:AD$224)</f>
        <v>172</v>
      </c>
      <c r="AG185" s="70">
        <v>4</v>
      </c>
      <c r="AH185" s="66">
        <f>(IF(AG185=-1,0,(IF(AG185&gt;AG$4,0,IF(AG185&lt;AG$3,1,((AG$4-AG185)/AG$5))))))*100</f>
        <v>83.333333333333343</v>
      </c>
      <c r="AI185" s="70">
        <v>53</v>
      </c>
      <c r="AJ185" s="66">
        <f>(IF(AI185=-1,0,(IF(AI185&gt;AI$4,0,IF(AI185&lt;AI$3,1,((AI$4-AI185)/AI$5))))))*100</f>
        <v>84.782608695652172</v>
      </c>
      <c r="AK185" s="71">
        <v>1205.85592937151</v>
      </c>
      <c r="AL185" s="66">
        <f>(IF(AK185=-1,0,(IF(AK185&gt;AK$4,0,IF(AK185&lt;AK$3,1,((AK$4-AK185)/AK$5))))))*100</f>
        <v>85.112889760845562</v>
      </c>
      <c r="AM185" s="70">
        <v>2</v>
      </c>
      <c r="AN185" s="66">
        <f>+IF(AM185="No Practice",0,AM185/8)*100</f>
        <v>25</v>
      </c>
      <c r="AO185" s="74">
        <f>AVERAGE(AH185,AJ185,AL185,AN185)</f>
        <v>69.557207947457769</v>
      </c>
      <c r="AP185" s="68">
        <f>+AO185</f>
        <v>69.557207947457769</v>
      </c>
      <c r="AQ185" s="115">
        <f>+ROUND(AO185,1)</f>
        <v>69.599999999999994</v>
      </c>
      <c r="AR185" s="69">
        <f>RANK(AP185,AP$13:AP$224)</f>
        <v>112</v>
      </c>
      <c r="AS185" s="75">
        <v>10</v>
      </c>
      <c r="AT185" s="66">
        <f>(IF(AS185=-1,0,(IF(AS185&gt;AS$4,0,IF(AS185&lt;AS$3,1,((AS$4-AS185)/AS$5))))))*100</f>
        <v>25</v>
      </c>
      <c r="AU185" s="75">
        <v>86.5</v>
      </c>
      <c r="AV185" s="66">
        <f>(IF(AU185=-1,0,(IF(AU185&gt;AU$4,0,IF(AU185&lt;AU$3,1,((AU$4-AU185)/AU$5))))))*100</f>
        <v>59.090909090909093</v>
      </c>
      <c r="AW185" s="75">
        <v>4.6932829350881802</v>
      </c>
      <c r="AX185" s="68">
        <f>(IF(AW185=-1,0,(IF(AW185&gt;AW$4,0,IF(AW185&lt;AW$3,1,((AW$4-AW185)/AW$5))))))*100</f>
        <v>68.711447099412126</v>
      </c>
      <c r="AY185" s="75">
        <v>11</v>
      </c>
      <c r="AZ185" s="66">
        <f>+IF(AY185="No Practice",0,AY185/30)*100</f>
        <v>36.666666666666664</v>
      </c>
      <c r="BA185" s="76">
        <f>AVERAGE(AT185,AV185,AX185,AZ185)</f>
        <v>47.367255714246973</v>
      </c>
      <c r="BB185" s="68">
        <f>+BA185</f>
        <v>47.367255714246973</v>
      </c>
      <c r="BC185" s="115">
        <f>+ROUND(BA185,1)</f>
        <v>47.4</v>
      </c>
      <c r="BD185" s="69">
        <f>RANK(BB185,BB$13:BB$224)</f>
        <v>155</v>
      </c>
      <c r="BE185" s="73">
        <v>0</v>
      </c>
      <c r="BF185" s="73">
        <v>10</v>
      </c>
      <c r="BG185" s="77">
        <f>+SUM(BE185,BF185)</f>
        <v>10</v>
      </c>
      <c r="BH185" s="76">
        <f>(IF(BG185=-1,0,(IF(BG185&lt;BG$4,0,IF(BG185&gt;BG$3,1,((-BG$4+BG185)/BG$5))))))*100</f>
        <v>50</v>
      </c>
      <c r="BI185" s="119">
        <f>+BH185</f>
        <v>50</v>
      </c>
      <c r="BJ185" s="115">
        <f>ROUND(BH185,1)</f>
        <v>50</v>
      </c>
      <c r="BK185" s="69">
        <f>RANK(BI185,BI$13:BI$224)</f>
        <v>104</v>
      </c>
      <c r="BL185" s="73">
        <v>3</v>
      </c>
      <c r="BM185" s="68">
        <f>(IF(BL185=-1,0,(IF(BL185&lt;BL$4,0,IF(BL185&gt;BL$3,1,((-BL$4+BL185)/BL$5))))))*100</f>
        <v>30</v>
      </c>
      <c r="BN185" s="73">
        <v>7</v>
      </c>
      <c r="BO185" s="68">
        <f>(IF(BN185=-1,0,(IF(BN185&lt;BN$4,0,IF(BN185&gt;BN$3,1,((-BN$4+BN185)/BN$5))))))*100</f>
        <v>70</v>
      </c>
      <c r="BP185" s="73">
        <v>9</v>
      </c>
      <c r="BQ185" s="68">
        <f>(IF(BP185=-1,0,(IF(BP185&lt;BP$4,0,IF(BP185&gt;BP$3,1,((-BP$4+BP185)/BP$5))))))*100</f>
        <v>90</v>
      </c>
      <c r="BR185" s="73">
        <v>0</v>
      </c>
      <c r="BS185" s="78">
        <f>(IF(BR185=-1,0,(IF(BR185&lt;BR$4,0,IF(BR185&gt;BR$3,1,((-BR$4+BR185)/BR$5))))))*100</f>
        <v>0</v>
      </c>
      <c r="BT185" s="73">
        <v>0</v>
      </c>
      <c r="BU185" s="68">
        <f>(IF(BT185=-1,0,(IF(BT185&lt;BT$4,0,IF(BT185&gt;BT$3,1,((-BT$4+BT185)/BT$5))))))*100</f>
        <v>0</v>
      </c>
      <c r="BV185" s="73">
        <v>0</v>
      </c>
      <c r="BW185" s="66">
        <f>(IF(BV185=-1,0,(IF(BV185&lt;BV$4,0,IF(BV185&gt;BV$3,1,((-BV$4+BV185)/BV$5))))))*100</f>
        <v>0</v>
      </c>
      <c r="BX185" s="77">
        <f>+SUM(BN185,BL185,BP185,BR185,BT185,BV185)</f>
        <v>19</v>
      </c>
      <c r="BY185" s="80">
        <f>(IF(BX185=-1,0,(IF(BX185&lt;BX$4,0,IF(BX185&gt;BX$3,1,((-BX$4+BX185)/BX$5))))))*100</f>
        <v>38</v>
      </c>
      <c r="BZ185" s="78">
        <f>+BY185</f>
        <v>38</v>
      </c>
      <c r="CA185" s="115">
        <f>+ROUND(BY185,1)</f>
        <v>38</v>
      </c>
      <c r="CB185" s="72">
        <f>RANK(BZ185,BZ$13:BZ$224)</f>
        <v>136</v>
      </c>
      <c r="CC185" s="73">
        <v>34</v>
      </c>
      <c r="CD185" s="68">
        <f>(IF(CC185=-1,0,(IF(CC185&gt;CC$4,0,IF(CC185&lt;CC$3,1,((CC$4-CC185)/CC$5))))))*100</f>
        <v>48.333333333333336</v>
      </c>
      <c r="CE185" s="73">
        <v>80</v>
      </c>
      <c r="CF185" s="66">
        <f>(IF(CE185=-1,0,(IF(CE185&gt;CE$4,0,IF(CE185&lt;CE$3,1,((CE$4-CE185)/CE$5))))))*100</f>
        <v>95.208655332302939</v>
      </c>
      <c r="CG185" s="73">
        <v>32.035311578234797</v>
      </c>
      <c r="CH185" s="66">
        <f>(IF(CG185=-1,0,(IF(CG185&gt;CG$4,0,IF(CG185&lt;CG$3,1,((CG$4-CG185)/CG$5)^$CH$3)))))*100</f>
        <v>91.711503050453103</v>
      </c>
      <c r="CI185" s="73" t="s">
        <v>1976</v>
      </c>
      <c r="CJ185" s="78" t="str">
        <f>IF(CI185="NO VAT","No VAT",(IF(CI185="NO REFUND",0,(IF(CI185&gt;CI$5,0,IF(CI185&lt;CI$3,1,((CI$5-CI185)/CI$5))))))*100)</f>
        <v>No VAT</v>
      </c>
      <c r="CK185" s="73" t="s">
        <v>1976</v>
      </c>
      <c r="CL185" s="68" t="str">
        <f>IF(CK185="NO VAT","No VAT",(IF(CK185="NO REFUND",0,(IF(CK185&gt;CK$4,0,IF(CK185&lt;CK$3,1,((CK$4-CK185)/CK$5))))))*100)</f>
        <v>No VAT</v>
      </c>
      <c r="CM185" s="73">
        <v>1.5</v>
      </c>
      <c r="CN185" s="68">
        <f>IF(CM185="NO CIT","No CIT",IF(CM185&gt;CM$4,0,IF(CM185&lt;CM$3,1,((CM$4-CM185)/CM$5)))*100)</f>
        <v>100</v>
      </c>
      <c r="CO185" s="73">
        <v>0</v>
      </c>
      <c r="CP185" s="66">
        <f>IF(CO185="NO CIT","No CIT",IF(CO185&gt;CO$4,0,IF(CO185&lt;CO$3,1,((CO$5-CO185)/CO$5)))*100)</f>
        <v>100</v>
      </c>
      <c r="CQ185" s="157">
        <f>IF(OR(ISNUMBER(CJ185),ISNUMBER(CL185),ISNUMBER(CN185),ISNUMBER(CP185)),AVERAGE(CJ185,CL185,CN185,CP185),"")</f>
        <v>100</v>
      </c>
      <c r="CR185" s="128">
        <f>AVERAGE(CD185,CF185,CH185,CQ185)</f>
        <v>83.813372929022336</v>
      </c>
      <c r="CS185" s="78">
        <f>+CR185</f>
        <v>83.813372929022336</v>
      </c>
      <c r="CT185" s="115">
        <f>ROUND(CR185,1)</f>
        <v>83.8</v>
      </c>
      <c r="CU185" s="69">
        <f>RANK(CS185,CS$13:CS$224)</f>
        <v>41</v>
      </c>
      <c r="CV185" s="73">
        <v>109.5</v>
      </c>
      <c r="CW185" s="68">
        <f>(IF(CV185=-1,0,(IF(CV185&gt;CV$4,0,IF(CV185&lt;CV$3,1,((CV$4-CV185)/CV$5))))))*100</f>
        <v>31.761006289308174</v>
      </c>
      <c r="CX185" s="73">
        <v>60</v>
      </c>
      <c r="CY185" s="68">
        <f>(IF(CX185=-1,0,(IF(CX185&gt;CX$4,0,IF(CX185&lt;CX$3,1,((CX$4-CX185)/CX$5))))))*100</f>
        <v>65.088757396449708</v>
      </c>
      <c r="CZ185" s="73">
        <v>630</v>
      </c>
      <c r="DA185" s="68">
        <f>(IF(CZ185=-1,0,(IF(CZ185&gt;CZ$4,0,IF(CZ185&lt;CZ$3,1,((CZ$4-CZ185)/CZ$5))))))*100</f>
        <v>40.566037735849058</v>
      </c>
      <c r="DB185" s="73">
        <v>257</v>
      </c>
      <c r="DC185" s="68">
        <f>(IF(DB185=-1,0,(IF(DB185&gt;DB$4,0,IF(DB185&lt;DB$3,1,((DB$4-DB185)/DB$5))))))*100</f>
        <v>35.75</v>
      </c>
      <c r="DD185" s="73">
        <v>108</v>
      </c>
      <c r="DE185" s="68">
        <f>(IF(DD185=-1,0,(IF(DD185&gt;DD$4,0,IF(DD185&lt;DD$3,1,((DD$4-DD185)/DD$5))))))*100</f>
        <v>61.648745519713266</v>
      </c>
      <c r="DF185" s="73">
        <v>36.5</v>
      </c>
      <c r="DG185" s="68">
        <f>(IF(DF185=-1,0,(IF(DF185&gt;DF$4,0,IF(DF185&lt;DF$3,1,((DF$4-DF185)/DF$5))))))*100</f>
        <v>85.146443514644361</v>
      </c>
      <c r="DH185" s="73">
        <v>740</v>
      </c>
      <c r="DI185" s="68">
        <f>(IF(DH185=-1,0,(IF(DH185&gt;DH$4,0,IF(DH185&lt;DH$3,1,((DH$4-DH185)/DH$5))))))*100</f>
        <v>38.333333333333336</v>
      </c>
      <c r="DJ185" s="73">
        <v>215</v>
      </c>
      <c r="DK185" s="66">
        <f>(IF(DJ185=-1,0,(IF(DJ185&gt;DJ$4,0,IF(DJ185&lt;DJ$3,1,((DJ$4-DJ185)/DJ$5))))))*100</f>
        <v>69.285714285714278</v>
      </c>
      <c r="DL185" s="78">
        <f>AVERAGE(CW185,CY185,DA185,DC185,DE185,DG185,DI185,DK185)</f>
        <v>53.447504759376521</v>
      </c>
      <c r="DM185" s="78">
        <f>+DL185</f>
        <v>53.447504759376521</v>
      </c>
      <c r="DN185" s="115">
        <f>ROUND(DL185,1)</f>
        <v>53.4</v>
      </c>
      <c r="DO185" s="69">
        <f>RANK(DM185,DM$13:DM$224)</f>
        <v>160</v>
      </c>
      <c r="DP185" s="67">
        <v>497</v>
      </c>
      <c r="DQ185" s="66">
        <f>(IF(DP185=-1,0,(IF(DP185&gt;DP$4,0,IF(DP185&lt;DP$3,1,((DP$4-DP185)/DP$5))))))*100</f>
        <v>69.098360655737707</v>
      </c>
      <c r="DR185" s="67">
        <v>78.900000000000006</v>
      </c>
      <c r="DS185" s="66">
        <f>(IF(DR185=-1,0,(IF(DR185&gt;DR$4,0,IF(DR185&lt;DR$3,1,((DR$4-DR185)/DR$5))))))*100</f>
        <v>11.361079865016865</v>
      </c>
      <c r="DT185" s="67">
        <v>9</v>
      </c>
      <c r="DU185" s="66">
        <f>DT185/18*100</f>
        <v>50</v>
      </c>
      <c r="DV185" s="78">
        <f>AVERAGE(DU185,DQ185,DS185)</f>
        <v>43.486480173584859</v>
      </c>
      <c r="DW185" s="78">
        <f>+DV185</f>
        <v>43.486480173584859</v>
      </c>
      <c r="DX185" s="115">
        <f>ROUND(DV185,1)</f>
        <v>43.5</v>
      </c>
      <c r="DY185" s="69">
        <f>RANK(DW185,DW$13:DW$224)</f>
        <v>157</v>
      </c>
      <c r="DZ185" s="67">
        <v>24.379529285265299</v>
      </c>
      <c r="EA185" s="68">
        <f>(IF(DZ185=-1,0,(IF(DZ185&lt;DZ$4,0,IF(DZ185&gt;DZ$3,1,((-DZ$4+DZ185)/DZ$5))))))*100</f>
        <v>26.242765646141329</v>
      </c>
      <c r="EB185" s="67">
        <v>6</v>
      </c>
      <c r="EC185" s="66">
        <f>(IF(EB185=-1,0,(IF(EB185&lt;EB$4,0,IF(EB185&gt;EB$3,1,((-EB$4+EB185)/EB$5))))))*100</f>
        <v>37.5</v>
      </c>
      <c r="ED185" s="68">
        <f>AVERAGE(EA185,EC185)</f>
        <v>31.871382823070665</v>
      </c>
      <c r="EE185" s="78">
        <f>+ED185</f>
        <v>31.871382823070665</v>
      </c>
      <c r="EF185" s="115">
        <f>ROUND(ED185,1)</f>
        <v>31.9</v>
      </c>
      <c r="EG185" s="69">
        <f>RANK(EE185,EE$13:EE$224)</f>
        <v>145</v>
      </c>
      <c r="EH185" s="81"/>
      <c r="EI185" s="81"/>
      <c r="EJ185" s="81"/>
      <c r="EK185" s="83">
        <f>RANK(EN185,EN$13:EN$224)</f>
        <v>136</v>
      </c>
      <c r="EL185" s="134">
        <f>ROUND(EM185,1)</f>
        <v>55.3</v>
      </c>
      <c r="EM185" s="158">
        <f>AVERAGE(Q185,AC185,BA185,BH185,BY185,CR185,DL185,DV185,ED185,AO185)</f>
        <v>55.262788861041578</v>
      </c>
      <c r="EN185" s="139">
        <f>AVERAGE(Q185,AC185,BA185,BH185,BY185,CR185,DL185,DV185,ED185,AO185)</f>
        <v>55.262788861041578</v>
      </c>
      <c r="EO185" s="84"/>
      <c r="EP185" s="85"/>
      <c r="EQ185" s="46"/>
    </row>
    <row r="186" spans="1:149" ht="14.45" customHeight="1" x14ac:dyDescent="0.25">
      <c r="A186" s="64" t="s">
        <v>1663</v>
      </c>
      <c r="B186" s="156" t="str">
        <f>INDEX('Economy Names'!$A$2:$H$213,'Economy Names'!L175,'Economy Names'!$K$1)</f>
        <v>Somalia</v>
      </c>
      <c r="C186" s="65">
        <v>9</v>
      </c>
      <c r="D186" s="66">
        <f>(IF(C186=-1,0,(IF(C186&gt;C$4,0,IF(C186&lt;C$3,1,((C$4-C186)/C$5))))))*100</f>
        <v>52.941176470588239</v>
      </c>
      <c r="E186" s="65">
        <v>70</v>
      </c>
      <c r="F186" s="66">
        <f>(IF(E186=-1,0,(IF(E186&gt;E$4,0,IF(E186&lt;E$3,1,((E$4-E186)/E$5))))))*100</f>
        <v>30.150753768844218</v>
      </c>
      <c r="G186" s="67">
        <v>198.210651944327</v>
      </c>
      <c r="H186" s="66">
        <f>(IF(G186=-1,0,(IF(G186&gt;G$4,0,IF(G186&lt;G$3,1,((G$4-G186)/G$5))))))*100</f>
        <v>0.8946740278365013</v>
      </c>
      <c r="I186" s="65">
        <v>9</v>
      </c>
      <c r="J186" s="66">
        <f>(IF(I186=-1,0,(IF(I186&gt;I$4,0,IF(I186&lt;I$3,1,((I$4-I186)/I$5))))))*100</f>
        <v>52.941176470588239</v>
      </c>
      <c r="K186" s="65">
        <v>70</v>
      </c>
      <c r="L186" s="66">
        <f>(IF(K186=-1,0,(IF(K186&gt;K$4,0,IF(K186&lt;K$3,1,((K$4-K186)/K$5))))))*100</f>
        <v>30.150753768844218</v>
      </c>
      <c r="M186" s="67">
        <v>198.210651944327</v>
      </c>
      <c r="N186" s="68">
        <f>(IF(M186=-1,0,(IF(M186&gt;M$4,0,IF(M186&lt;M$3,1,((M$4-M186)/M$5))))))*100</f>
        <v>0.8946740278365013</v>
      </c>
      <c r="O186" s="67">
        <v>0</v>
      </c>
      <c r="P186" s="66">
        <f>(IF(O186=-1,0,(IF(O186&gt;O$4,0,IF(O186&lt;O$3,1,((O$4-O186)/O$5))))))*100</f>
        <v>100</v>
      </c>
      <c r="Q186" s="68">
        <f>25%*P186+12.5%*D186+12.5%*F186+12.5%*H186+12.5%*J186+12.5%*L186+12.5%*N186</f>
        <v>45.996651066817236</v>
      </c>
      <c r="R186" s="78">
        <f>+Q186</f>
        <v>45.996651066817236</v>
      </c>
      <c r="S186" s="115">
        <f>+ROUND(Q186,1)</f>
        <v>46</v>
      </c>
      <c r="T186" s="69">
        <f>RANK(R186,R$13:R$224)</f>
        <v>188</v>
      </c>
      <c r="U186" s="70" t="s">
        <v>1974</v>
      </c>
      <c r="V186" s="66">
        <f>(IF(U186=-1,0,(IF(U186&gt;U$4,0,IF(U186&lt;U$3,1,((U$4-U186)/U$5))))))*100</f>
        <v>0</v>
      </c>
      <c r="W186" s="71" t="s">
        <v>1974</v>
      </c>
      <c r="X186" s="66">
        <f>(IF(W186=-1,0,(IF(W186&gt;W$4,0,IF(W186&lt;W$3,1,((W$4-W186)/W$5))))))*100</f>
        <v>0</v>
      </c>
      <c r="Y186" s="71" t="s">
        <v>1974</v>
      </c>
      <c r="Z186" s="68">
        <f>(IF(Y186=-1,0,(IF(Y186&gt;Y$4,0,IF(Y186&lt;Y$3,1,((Y$4-Y186)/Y$5))))))*100</f>
        <v>0</v>
      </c>
      <c r="AA186" s="71" t="s">
        <v>1974</v>
      </c>
      <c r="AB186" s="66">
        <f>IF(AA186="No Practice", 0, AA186/15*100)</f>
        <v>0</v>
      </c>
      <c r="AC186" s="68">
        <f>AVERAGE(V186,X186,Z186,AB186)</f>
        <v>0</v>
      </c>
      <c r="AD186" s="68">
        <f>+AC186</f>
        <v>0</v>
      </c>
      <c r="AE186" s="115">
        <f>+ROUND(AC186,1)</f>
        <v>0</v>
      </c>
      <c r="AF186" s="72">
        <f>RANK(AD186,AD$13:AD$224)</f>
        <v>186</v>
      </c>
      <c r="AG186" s="70" t="s">
        <v>1974</v>
      </c>
      <c r="AH186" s="66">
        <f>(IF(AG186=-1,0,(IF(AG186&gt;AG$4,0,IF(AG186&lt;AG$3,1,((AG$4-AG186)/AG$5))))))*100</f>
        <v>0</v>
      </c>
      <c r="AI186" s="70" t="s">
        <v>1974</v>
      </c>
      <c r="AJ186" s="66">
        <f>(IF(AI186=-1,0,(IF(AI186&gt;AI$4,0,IF(AI186&lt;AI$3,1,((AI$4-AI186)/AI$5))))))*100</f>
        <v>0</v>
      </c>
      <c r="AK186" s="71" t="s">
        <v>1974</v>
      </c>
      <c r="AL186" s="66">
        <f>(IF(AK186=-1,0,(IF(AK186&gt;AK$4,0,IF(AK186&lt;AK$3,1,((AK$4-AK186)/AK$5))))))*100</f>
        <v>0</v>
      </c>
      <c r="AM186" s="70" t="s">
        <v>1974</v>
      </c>
      <c r="AN186" s="66">
        <f>+IF(AM186="No Practice",0,AM186/8)*100</f>
        <v>0</v>
      </c>
      <c r="AO186" s="74">
        <f>AVERAGE(AH186,AJ186,AL186,AN186)</f>
        <v>0</v>
      </c>
      <c r="AP186" s="68">
        <f>+AO186</f>
        <v>0</v>
      </c>
      <c r="AQ186" s="115">
        <f>+ROUND(AO186,1)</f>
        <v>0</v>
      </c>
      <c r="AR186" s="69">
        <f>RANK(AP186,AP$13:AP$224)</f>
        <v>187</v>
      </c>
      <c r="AS186" s="75">
        <v>5</v>
      </c>
      <c r="AT186" s="66">
        <f>(IF(AS186=-1,0,(IF(AS186&gt;AS$4,0,IF(AS186&lt;AS$3,1,((AS$4-AS186)/AS$5))))))*100</f>
        <v>66.666666666666657</v>
      </c>
      <c r="AU186" s="75">
        <v>188</v>
      </c>
      <c r="AV186" s="66">
        <f>(IF(AU186=-1,0,(IF(AU186&gt;AU$4,0,IF(AU186&lt;AU$3,1,((AU$4-AU186)/AU$5))))))*100</f>
        <v>10.526315789473683</v>
      </c>
      <c r="AW186" s="75">
        <v>1.3964213038886499</v>
      </c>
      <c r="AX186" s="68">
        <f>(IF(AW186=-1,0,(IF(AW186&gt;AW$4,0,IF(AW186&lt;AW$3,1,((AW$4-AW186)/AW$5))))))*100</f>
        <v>90.690524640742325</v>
      </c>
      <c r="AY186" s="75">
        <v>7.5</v>
      </c>
      <c r="AZ186" s="66">
        <f>+IF(AY186="No Practice",0,AY186/30)*100</f>
        <v>25</v>
      </c>
      <c r="BA186" s="76">
        <f>AVERAGE(AT186,AV186,AX186,AZ186)</f>
        <v>48.22087677422067</v>
      </c>
      <c r="BB186" s="68">
        <f>+BA186</f>
        <v>48.22087677422067</v>
      </c>
      <c r="BC186" s="115">
        <f>+ROUND(BA186,1)</f>
        <v>48.2</v>
      </c>
      <c r="BD186" s="69">
        <f>RANK(BB186,BB$13:BB$224)</f>
        <v>153</v>
      </c>
      <c r="BE186" s="73">
        <v>0</v>
      </c>
      <c r="BF186" s="73">
        <v>0</v>
      </c>
      <c r="BG186" s="77">
        <f>+SUM(BE186,BF186)</f>
        <v>0</v>
      </c>
      <c r="BH186" s="76">
        <f>(IF(BG186=-1,0,(IF(BG186&lt;BG$4,0,IF(BG186&gt;BG$3,1,((-BG$4+BG186)/BG$5))))))*100</f>
        <v>0</v>
      </c>
      <c r="BI186" s="119">
        <f>+BH186</f>
        <v>0</v>
      </c>
      <c r="BJ186" s="115">
        <f>ROUND(BH186,1)</f>
        <v>0</v>
      </c>
      <c r="BK186" s="69">
        <f>RANK(BI186,BI$13:BI$224)</f>
        <v>186</v>
      </c>
      <c r="BL186" s="73">
        <v>0</v>
      </c>
      <c r="BM186" s="68">
        <f>(IF(BL186=-1,0,(IF(BL186&lt;BL$4,0,IF(BL186&gt;BL$3,1,((-BL$4+BL186)/BL$5))))))*100</f>
        <v>0</v>
      </c>
      <c r="BN186" s="73">
        <v>0</v>
      </c>
      <c r="BO186" s="68">
        <f>(IF(BN186=-1,0,(IF(BN186&lt;BN$4,0,IF(BN186&gt;BN$3,1,((-BN$4+BN186)/BN$5))))))*100</f>
        <v>0</v>
      </c>
      <c r="BP186" s="73">
        <v>0</v>
      </c>
      <c r="BQ186" s="68">
        <f>(IF(BP186=-1,0,(IF(BP186&lt;BP$4,0,IF(BP186&gt;BP$3,1,((-BP$4+BP186)/BP$5))))))*100</f>
        <v>0</v>
      </c>
      <c r="BR186" s="73">
        <v>0</v>
      </c>
      <c r="BS186" s="78">
        <f>(IF(BR186=-1,0,(IF(BR186&lt;BR$4,0,IF(BR186&gt;BR$3,1,((-BR$4+BR186)/BR$5))))))*100</f>
        <v>0</v>
      </c>
      <c r="BT186" s="73">
        <v>0</v>
      </c>
      <c r="BU186" s="68">
        <f>(IF(BT186=-1,0,(IF(BT186&lt;BT$4,0,IF(BT186&gt;BT$3,1,((-BT$4+BT186)/BT$5))))))*100</f>
        <v>0</v>
      </c>
      <c r="BV186" s="73">
        <v>0</v>
      </c>
      <c r="BW186" s="66">
        <f>(IF(BV186=-1,0,(IF(BV186&lt;BV$4,0,IF(BV186&gt;BV$3,1,((-BV$4+BV186)/BV$5))))))*100</f>
        <v>0</v>
      </c>
      <c r="BX186" s="77">
        <f>+SUM(BN186,BL186,BP186,BR186,BT186,BV186)</f>
        <v>0</v>
      </c>
      <c r="BY186" s="80">
        <f>(IF(BX186=-1,0,(IF(BX186&lt;BX$4,0,IF(BX186&gt;BX$3,1,((-BX$4+BX186)/BX$5))))))*100</f>
        <v>0</v>
      </c>
      <c r="BZ186" s="78">
        <f>+BY186</f>
        <v>0</v>
      </c>
      <c r="CA186" s="115">
        <f>+ROUND(BY186,1)</f>
        <v>0</v>
      </c>
      <c r="CB186" s="72">
        <f>RANK(BZ186,BZ$13:BZ$224)</f>
        <v>190</v>
      </c>
      <c r="CC186" s="73" t="s">
        <v>1974</v>
      </c>
      <c r="CD186" s="68">
        <f>(IF(CC186=-1,0,(IF(CC186&gt;CC$4,0,IF(CC186&lt;CC$3,1,((CC$4-CC186)/CC$5))))))*100</f>
        <v>0</v>
      </c>
      <c r="CE186" s="73" t="s">
        <v>1974</v>
      </c>
      <c r="CF186" s="66">
        <f>(IF(CE186=-1,0,(IF(CE186&gt;CE$4,0,IF(CE186&lt;CE$3,1,((CE$4-CE186)/CE$5))))))*100</f>
        <v>0</v>
      </c>
      <c r="CG186" s="73" t="s">
        <v>1974</v>
      </c>
      <c r="CH186" s="66">
        <f>(IF(CG186=-1,0,(IF(CG186&gt;CG$4,0,IF(CG186&lt;CG$3,1,((CG$4-CG186)/CG$5)^$CH$3)))))*100</f>
        <v>0</v>
      </c>
      <c r="CI186" s="73" t="s">
        <v>1974</v>
      </c>
      <c r="CJ186" s="78">
        <f>IF(CI186="NO VAT","No VAT",(IF(CI186="NO REFUND",0,(IF(CI186&gt;CI$5,0,IF(CI186&lt;CI$3,1,((CI$5-CI186)/CI$5))))))*100)</f>
        <v>0</v>
      </c>
      <c r="CK186" s="73" t="s">
        <v>1974</v>
      </c>
      <c r="CL186" s="68">
        <f>IF(CK186="NO VAT","No VAT",(IF(CK186="NO REFUND",0,(IF(CK186&gt;CK$4,0,IF(CK186&lt;CK$3,1,((CK$4-CK186)/CK$5))))))*100)</f>
        <v>0</v>
      </c>
      <c r="CM186" s="73" t="s">
        <v>1974</v>
      </c>
      <c r="CN186" s="68">
        <f>IF(CM186="NO CIT","No CIT",IF(CM186&gt;CM$4,0,IF(CM186&lt;CM$3,1,((CM$4-CM186)/CM$5)))*100)</f>
        <v>0</v>
      </c>
      <c r="CO186" s="73" t="s">
        <v>1974</v>
      </c>
      <c r="CP186" s="66">
        <f>IF(CO186="NO CIT","No CIT",IF(CO186&gt;CO$4,0,IF(CO186&lt;CO$3,1,((CO$5-CO186)/CO$5)))*100)</f>
        <v>0</v>
      </c>
      <c r="CQ186" s="157">
        <f>IF(OR(ISNUMBER(CJ186),ISNUMBER(CL186),ISNUMBER(CN186),ISNUMBER(CP186)),AVERAGE(CJ186,CL186,CN186,CP186),"")</f>
        <v>0</v>
      </c>
      <c r="CR186" s="128">
        <f>AVERAGE(CD186,CF186,CH186,CQ186)</f>
        <v>0</v>
      </c>
      <c r="CS186" s="78">
        <f>+CR186</f>
        <v>0</v>
      </c>
      <c r="CT186" s="115">
        <f>ROUND(CR186,1)</f>
        <v>0</v>
      </c>
      <c r="CU186" s="69">
        <f>RANK(CS186,CS$13:CS$224)</f>
        <v>190</v>
      </c>
      <c r="CV186" s="73">
        <v>44</v>
      </c>
      <c r="CW186" s="68">
        <f>(IF(CV186=-1,0,(IF(CV186&gt;CV$4,0,IF(CV186&lt;CV$3,1,((CV$4-CV186)/CV$5))))))*100</f>
        <v>72.95597484276729</v>
      </c>
      <c r="CX186" s="73">
        <v>72.5</v>
      </c>
      <c r="CY186" s="68">
        <f>(IF(CX186=-1,0,(IF(CX186&gt;CX$4,0,IF(CX186&lt;CX$3,1,((CX$4-CX186)/CX$5))))))*100</f>
        <v>57.692307692307686</v>
      </c>
      <c r="CZ186" s="73">
        <v>495</v>
      </c>
      <c r="DA186" s="68">
        <f>(IF(CZ186=-1,0,(IF(CZ186&gt;CZ$4,0,IF(CZ186&lt;CZ$3,1,((CZ$4-CZ186)/CZ$5))))))*100</f>
        <v>53.301886792452834</v>
      </c>
      <c r="DB186" s="73">
        <v>350</v>
      </c>
      <c r="DC186" s="68">
        <f>(IF(DB186=-1,0,(IF(DB186&gt;DB$4,0,IF(DB186&lt;DB$3,1,((DB$4-DB186)/DB$5))))))*100</f>
        <v>12.5</v>
      </c>
      <c r="DD186" s="73">
        <v>85</v>
      </c>
      <c r="DE186" s="68">
        <f>(IF(DD186=-1,0,(IF(DD186&gt;DD$4,0,IF(DD186&lt;DD$3,1,((DD$4-DD186)/DD$5))))))*100</f>
        <v>69.892473118279568</v>
      </c>
      <c r="DF186" s="73">
        <v>76</v>
      </c>
      <c r="DG186" s="68">
        <f>(IF(DF186=-1,0,(IF(DF186&gt;DF$4,0,IF(DF186&lt;DF$3,1,((DF$4-DF186)/DF$5))))))*100</f>
        <v>68.619246861924694</v>
      </c>
      <c r="DH186" s="73">
        <v>952</v>
      </c>
      <c r="DI186" s="68">
        <f>(IF(DH186=-1,0,(IF(DH186&gt;DH$4,0,IF(DH186&lt;DH$3,1,((DH$4-DH186)/DH$5))))))*100</f>
        <v>20.666666666666668</v>
      </c>
      <c r="DJ186" s="73">
        <v>300</v>
      </c>
      <c r="DK186" s="66">
        <f>(IF(DJ186=-1,0,(IF(DJ186&gt;DJ$4,0,IF(DJ186&lt;DJ$3,1,((DJ$4-DJ186)/DJ$5))))))*100</f>
        <v>57.142857142857139</v>
      </c>
      <c r="DL186" s="78">
        <f>AVERAGE(CW186,CY186,DA186,DC186,DE186,DG186,DI186,DK186)</f>
        <v>51.596426639656983</v>
      </c>
      <c r="DM186" s="78">
        <f>+DL186</f>
        <v>51.596426639656983</v>
      </c>
      <c r="DN186" s="115">
        <f>ROUND(DL186,1)</f>
        <v>51.6</v>
      </c>
      <c r="DO186" s="69">
        <f>RANK(DM186,DM$13:DM$224)</f>
        <v>166</v>
      </c>
      <c r="DP186" s="67">
        <v>575</v>
      </c>
      <c r="DQ186" s="66">
        <f>(IF(DP186=-1,0,(IF(DP186&gt;DP$4,0,IF(DP186&lt;DP$3,1,((DP$4-DP186)/DP$5))))))*100</f>
        <v>62.704918032786885</v>
      </c>
      <c r="DR186" s="67">
        <v>21.4</v>
      </c>
      <c r="DS186" s="66">
        <f>(IF(DR186=-1,0,(IF(DR186&gt;DR$4,0,IF(DR186&lt;DR$3,1,((DR$4-DR186)/DR$5))))))*100</f>
        <v>76.040494938132724</v>
      </c>
      <c r="DT186" s="67">
        <v>4.5</v>
      </c>
      <c r="DU186" s="66">
        <f>DT186/18*100</f>
        <v>25</v>
      </c>
      <c r="DV186" s="78">
        <f>AVERAGE(DU186,DQ186,DS186)</f>
        <v>54.581804323639865</v>
      </c>
      <c r="DW186" s="78">
        <f>+DV186</f>
        <v>54.581804323639865</v>
      </c>
      <c r="DX186" s="115">
        <f>ROUND(DV186,1)</f>
        <v>54.6</v>
      </c>
      <c r="DY186" s="69">
        <f>RANK(DW186,DW$13:DW$224)</f>
        <v>116</v>
      </c>
      <c r="DZ186" s="67">
        <v>0</v>
      </c>
      <c r="EA186" s="68">
        <f>(IF(DZ186=-1,0,(IF(DZ186&lt;DZ$4,0,IF(DZ186&gt;DZ$3,1,((-DZ$4+DZ186)/DZ$5))))))*100</f>
        <v>0</v>
      </c>
      <c r="EB186" s="67">
        <v>0</v>
      </c>
      <c r="EC186" s="66">
        <f>(IF(EB186=-1,0,(IF(EB186&lt;EB$4,0,IF(EB186&gt;EB$3,1,((-EB$4+EB186)/EB$5))))))*100</f>
        <v>0</v>
      </c>
      <c r="ED186" s="68">
        <f>AVERAGE(EA186,EC186)</f>
        <v>0</v>
      </c>
      <c r="EE186" s="78">
        <f>+ED186</f>
        <v>0</v>
      </c>
      <c r="EF186" s="115">
        <f>ROUND(ED186,1)</f>
        <v>0</v>
      </c>
      <c r="EG186" s="69">
        <f>RANK(EE186,EE$13:EE$224)</f>
        <v>168</v>
      </c>
      <c r="EH186" s="81"/>
      <c r="EI186" s="81"/>
      <c r="EJ186" s="81"/>
      <c r="EK186" s="83">
        <f>RANK(EN186,EN$13:EN$224)</f>
        <v>190</v>
      </c>
      <c r="EL186" s="134">
        <f>ROUND(EM186,1)</f>
        <v>20</v>
      </c>
      <c r="EM186" s="158">
        <f>AVERAGE(Q186,AC186,BA186,BH186,BY186,CR186,DL186,DV186,ED186,AO186)</f>
        <v>20.039575880433475</v>
      </c>
      <c r="EN186" s="139">
        <f>AVERAGE(Q186,AC186,BA186,BH186,BY186,CR186,DL186,DV186,ED186,AO186)</f>
        <v>20.039575880433475</v>
      </c>
      <c r="EO186" s="84"/>
      <c r="EP186" s="85"/>
      <c r="EQ186" s="46"/>
    </row>
    <row r="187" spans="1:149" ht="14.45" customHeight="1" x14ac:dyDescent="0.25">
      <c r="A187" s="64" t="s">
        <v>171</v>
      </c>
      <c r="B187" s="156" t="str">
        <f>INDEX('Economy Names'!$A$2:$H$213,'Economy Names'!L176,'Economy Names'!$K$1)</f>
        <v>South Africa</v>
      </c>
      <c r="C187" s="65">
        <v>7</v>
      </c>
      <c r="D187" s="66">
        <f>(IF(C187=-1,0,(IF(C187&gt;C$4,0,IF(C187&lt;C$3,1,((C$4-C187)/C$5))))))*100</f>
        <v>64.705882352941174</v>
      </c>
      <c r="E187" s="65">
        <v>40</v>
      </c>
      <c r="F187" s="66">
        <f>(IF(E187=-1,0,(IF(E187&gt;E$4,0,IF(E187&lt;E$3,1,((E$4-E187)/E$5))))))*100</f>
        <v>60.301507537688437</v>
      </c>
      <c r="G187" s="67">
        <v>0.21551272671471999</v>
      </c>
      <c r="H187" s="66">
        <f>(IF(G187=-1,0,(IF(G187&gt;G$4,0,IF(G187&lt;G$3,1,((G$4-G187)/G$5))))))*100</f>
        <v>99.892243636642647</v>
      </c>
      <c r="I187" s="65">
        <v>7</v>
      </c>
      <c r="J187" s="66">
        <f>(IF(I187=-1,0,(IF(I187&gt;I$4,0,IF(I187&lt;I$3,1,((I$4-I187)/I$5))))))*100</f>
        <v>64.705882352941174</v>
      </c>
      <c r="K187" s="65">
        <v>40</v>
      </c>
      <c r="L187" s="66">
        <f>(IF(K187=-1,0,(IF(K187&gt;K$4,0,IF(K187&lt;K$3,1,((K$4-K187)/K$5))))))*100</f>
        <v>60.301507537688437</v>
      </c>
      <c r="M187" s="67">
        <v>0.21551272671471999</v>
      </c>
      <c r="N187" s="68">
        <f>(IF(M187=-1,0,(IF(M187&gt;M$4,0,IF(M187&lt;M$3,1,((M$4-M187)/M$5))))))*100</f>
        <v>99.892243636642647</v>
      </c>
      <c r="O187" s="67">
        <v>1.23150129551E-3</v>
      </c>
      <c r="P187" s="66">
        <f>(IF(O187=-1,0,(IF(O187&gt;O$4,0,IF(O187&lt;O$3,1,((O$4-O187)/O$5))))))*100</f>
        <v>99.999692124676116</v>
      </c>
      <c r="Q187" s="68">
        <f>25%*P187+12.5%*D187+12.5%*F187+12.5%*H187+12.5%*J187+12.5%*L187+12.5%*N187</f>
        <v>81.224831412987101</v>
      </c>
      <c r="R187" s="78">
        <f>+Q187</f>
        <v>81.224831412987101</v>
      </c>
      <c r="S187" s="115">
        <f>+ROUND(Q187,1)</f>
        <v>81.2</v>
      </c>
      <c r="T187" s="69">
        <f>RANK(R187,R$13:R$224)</f>
        <v>139</v>
      </c>
      <c r="U187" s="70">
        <v>20</v>
      </c>
      <c r="V187" s="66">
        <f>(IF(U187=-1,0,(IF(U187&gt;U$4,0,IF(U187&lt;U$3,1,((U$4-U187)/U$5))))))*100</f>
        <v>40</v>
      </c>
      <c r="W187" s="70">
        <v>155</v>
      </c>
      <c r="X187" s="66">
        <f>(IF(W187=-1,0,(IF(W187&gt;W$4,0,IF(W187&lt;W$3,1,((W$4-W187)/W$5))))))*100</f>
        <v>62.824207492795395</v>
      </c>
      <c r="Y187" s="71">
        <v>1.90619615135895</v>
      </c>
      <c r="Z187" s="68">
        <f>(IF(Y187=-1,0,(IF(Y187&gt;Y$4,0,IF(Y187&lt;Y$3,1,((Y$4-Y187)/Y$5))))))*100</f>
        <v>90.469019243205238</v>
      </c>
      <c r="AA187" s="70">
        <v>12</v>
      </c>
      <c r="AB187" s="66">
        <f>IF(AA187="No Practice", 0, AA187/15*100)</f>
        <v>80</v>
      </c>
      <c r="AC187" s="68">
        <f>AVERAGE(V187,X187,Z187,AB187)</f>
        <v>68.323306684000158</v>
      </c>
      <c r="AD187" s="68">
        <f>+AC187</f>
        <v>68.323306684000158</v>
      </c>
      <c r="AE187" s="115">
        <f>+ROUND(AC187,1)</f>
        <v>68.3</v>
      </c>
      <c r="AF187" s="72">
        <f>RANK(AD187,AD$13:AD$224)</f>
        <v>98</v>
      </c>
      <c r="AG187" s="70">
        <v>5</v>
      </c>
      <c r="AH187" s="66">
        <f>(IF(AG187=-1,0,(IF(AG187&gt;AG$4,0,IF(AG187&lt;AG$3,1,((AG$4-AG187)/AG$5))))))*100</f>
        <v>66.666666666666657</v>
      </c>
      <c r="AI187" s="70">
        <v>109</v>
      </c>
      <c r="AJ187" s="66">
        <f>(IF(AI187=-1,0,(IF(AI187&gt;AI$4,0,IF(AI187&lt;AI$3,1,((AI$4-AI187)/AI$5))))))*100</f>
        <v>60.434782608695649</v>
      </c>
      <c r="AK187" s="71">
        <v>158.36662663870399</v>
      </c>
      <c r="AL187" s="66">
        <f>(IF(AK187=-1,0,(IF(AK187&gt;AK$4,0,IF(AK187&lt;AK$3,1,((AK$4-AK187)/AK$5))))))*100</f>
        <v>98.044856461250575</v>
      </c>
      <c r="AM187" s="70">
        <v>4</v>
      </c>
      <c r="AN187" s="66">
        <f>+IF(AM187="No Practice",0,AM187/8)*100</f>
        <v>50</v>
      </c>
      <c r="AO187" s="74">
        <f>AVERAGE(AH187,AJ187,AL187,AN187)</f>
        <v>68.786576434153218</v>
      </c>
      <c r="AP187" s="68">
        <f>+AO187</f>
        <v>68.786576434153218</v>
      </c>
      <c r="AQ187" s="115">
        <f>+ROUND(AO187,1)</f>
        <v>68.8</v>
      </c>
      <c r="AR187" s="69">
        <f>RANK(AP187,AP$13:AP$224)</f>
        <v>114</v>
      </c>
      <c r="AS187" s="75">
        <v>7</v>
      </c>
      <c r="AT187" s="66">
        <f>(IF(AS187=-1,0,(IF(AS187&gt;AS$4,0,IF(AS187&lt;AS$3,1,((AS$4-AS187)/AS$5))))))*100</f>
        <v>50</v>
      </c>
      <c r="AU187" s="75">
        <v>23</v>
      </c>
      <c r="AV187" s="66">
        <f>(IF(AU187=-1,0,(IF(AU187&gt;AU$4,0,IF(AU187&lt;AU$3,1,((AU$4-AU187)/AU$5))))))*100</f>
        <v>89.473684210526315</v>
      </c>
      <c r="AW187" s="75">
        <v>7.97442372605932</v>
      </c>
      <c r="AX187" s="68">
        <f>(IF(AW187=-1,0,(IF(AW187&gt;AW$4,0,IF(AW187&lt;AW$3,1,((AW$4-AW187)/AW$5))))))*100</f>
        <v>46.837175159604534</v>
      </c>
      <c r="AY187" s="75">
        <v>15.5</v>
      </c>
      <c r="AZ187" s="66">
        <f>+IF(AY187="No Practice",0,AY187/30)*100</f>
        <v>51.666666666666671</v>
      </c>
      <c r="BA187" s="76">
        <f>AVERAGE(AT187,AV187,AX187,AZ187)</f>
        <v>59.494381509199371</v>
      </c>
      <c r="BB187" s="68">
        <f>+BA187</f>
        <v>59.494381509199371</v>
      </c>
      <c r="BC187" s="115">
        <f>+ROUND(BA187,1)</f>
        <v>59.5</v>
      </c>
      <c r="BD187" s="69">
        <f>RANK(BB187,BB$13:BB$224)</f>
        <v>108</v>
      </c>
      <c r="BE187" s="73">
        <v>7</v>
      </c>
      <c r="BF187" s="73">
        <v>5</v>
      </c>
      <c r="BG187" s="77">
        <f>+SUM(BE187,BF187)</f>
        <v>12</v>
      </c>
      <c r="BH187" s="76">
        <f>(IF(BG187=-1,0,(IF(BG187&lt;BG$4,0,IF(BG187&gt;BG$3,1,((-BG$4+BG187)/BG$5))))))*100</f>
        <v>60</v>
      </c>
      <c r="BI187" s="119">
        <f>+BH187</f>
        <v>60</v>
      </c>
      <c r="BJ187" s="115">
        <f>ROUND(BH187,1)</f>
        <v>60</v>
      </c>
      <c r="BK187" s="69">
        <f>RANK(BI187,BI$13:BI$224)</f>
        <v>80</v>
      </c>
      <c r="BL187" s="73">
        <v>8</v>
      </c>
      <c r="BM187" s="68">
        <f>(IF(BL187=-1,0,(IF(BL187&lt;BL$4,0,IF(BL187&gt;BL$3,1,((-BL$4+BL187)/BL$5))))))*100</f>
        <v>80</v>
      </c>
      <c r="BN187" s="73">
        <v>8</v>
      </c>
      <c r="BO187" s="68">
        <f>(IF(BN187=-1,0,(IF(BN187&lt;BN$4,0,IF(BN187&gt;BN$3,1,((-BN$4+BN187)/BN$5))))))*100</f>
        <v>80</v>
      </c>
      <c r="BP187" s="73">
        <v>8</v>
      </c>
      <c r="BQ187" s="68">
        <f>(IF(BP187=-1,0,(IF(BP187&lt;BP$4,0,IF(BP187&gt;BP$3,1,((-BP$4+BP187)/BP$5))))))*100</f>
        <v>80</v>
      </c>
      <c r="BR187" s="73">
        <v>5</v>
      </c>
      <c r="BS187" s="78">
        <f>(IF(BR187=-1,0,(IF(BR187&lt;BR$4,0,IF(BR187&gt;BR$3,1,((-BR$4+BR187)/BR$5))))))*100</f>
        <v>83.333333333333343</v>
      </c>
      <c r="BT187" s="73">
        <v>6</v>
      </c>
      <c r="BU187" s="68">
        <f>(IF(BT187=-1,0,(IF(BT187&lt;BT$4,0,IF(BT187&gt;BT$3,1,((-BT$4+BT187)/BT$5))))))*100</f>
        <v>85.714285714285708</v>
      </c>
      <c r="BV187" s="73">
        <v>5</v>
      </c>
      <c r="BW187" s="66">
        <f>(IF(BV187=-1,0,(IF(BV187&lt;BV$4,0,IF(BV187&gt;BV$3,1,((-BV$4+BV187)/BV$5))))))*100</f>
        <v>71.428571428571431</v>
      </c>
      <c r="BX187" s="77">
        <f>+SUM(BN187,BL187,BP187,BR187,BT187,BV187)</f>
        <v>40</v>
      </c>
      <c r="BY187" s="80">
        <f>(IF(BX187=-1,0,(IF(BX187&lt;BX$4,0,IF(BX187&gt;BX$3,1,((-BX$4+BX187)/BX$5))))))*100</f>
        <v>80</v>
      </c>
      <c r="BZ187" s="78">
        <f>+BY187</f>
        <v>80</v>
      </c>
      <c r="CA187" s="115">
        <f>+ROUND(BY187,1)</f>
        <v>80</v>
      </c>
      <c r="CB187" s="72">
        <f>RANK(BZ187,BZ$13:BZ$224)</f>
        <v>13</v>
      </c>
      <c r="CC187" s="73">
        <v>7</v>
      </c>
      <c r="CD187" s="68">
        <f>(IF(CC187=-1,0,(IF(CC187&gt;CC$4,0,IF(CC187&lt;CC$3,1,((CC$4-CC187)/CC$5))))))*100</f>
        <v>93.333333333333329</v>
      </c>
      <c r="CE187" s="73">
        <v>210</v>
      </c>
      <c r="CF187" s="66">
        <f>(IF(CE187=-1,0,(IF(CE187&gt;CE$4,0,IF(CE187&lt;CE$3,1,((CE$4-CE187)/CE$5))))))*100</f>
        <v>75.115919629057188</v>
      </c>
      <c r="CG187" s="73">
        <v>29.1678214610575</v>
      </c>
      <c r="CH187" s="66">
        <f>(IF(CG187=-1,0,(IF(CG187&gt;CG$4,0,IF(CG187&lt;CG$3,1,((CG$4-CG187)/CG$5)^$CH$3)))))*100</f>
        <v>95.738264378680583</v>
      </c>
      <c r="CI187" s="73">
        <v>8.5</v>
      </c>
      <c r="CJ187" s="78">
        <f>IF(CI187="NO VAT","No VAT",(IF(CI187="NO REFUND",0,(IF(CI187&gt;CI$5,0,IF(CI187&lt;CI$3,1,((CI$5-CI187)/CI$5))))))*100)</f>
        <v>83</v>
      </c>
      <c r="CK187" s="73">
        <v>15.495238095238101</v>
      </c>
      <c r="CL187" s="68">
        <f>IF(CK187="NO VAT","No VAT",(IF(CK187="NO REFUND",0,(IF(CK187&gt;CK$4,0,IF(CK187&lt;CK$3,1,((CK$4-CK187)/CK$5))))))*100)</f>
        <v>76.264019121161979</v>
      </c>
      <c r="CM187" s="73">
        <v>11</v>
      </c>
      <c r="CN187" s="68">
        <f>IF(CM187="NO CIT","No CIT",IF(CM187&gt;CM$4,0,IF(CM187&lt;CM$3,1,((CM$4-CM187)/CM$5)))*100)</f>
        <v>82.568807339449549</v>
      </c>
      <c r="CO187" s="73">
        <v>31.571428571428601</v>
      </c>
      <c r="CP187" s="66">
        <f>IF(CO187="NO CIT","No CIT",IF(CO187&gt;CO$4,0,IF(CO187&lt;CO$3,1,((CO$5-CO187)/CO$5)))*100)</f>
        <v>1.3392857142856207</v>
      </c>
      <c r="CQ187" s="157">
        <f>IF(OR(ISNUMBER(CJ187),ISNUMBER(CL187),ISNUMBER(CN187),ISNUMBER(CP187)),AVERAGE(CJ187,CL187,CN187,CP187),"")</f>
        <v>60.793028043724291</v>
      </c>
      <c r="CR187" s="128">
        <f>AVERAGE(CD187,CF187,CH187,CQ187)</f>
        <v>81.245136346198848</v>
      </c>
      <c r="CS187" s="78">
        <f>+CR187</f>
        <v>81.245136346198848</v>
      </c>
      <c r="CT187" s="115">
        <f>ROUND(CR187,1)</f>
        <v>81.2</v>
      </c>
      <c r="CU187" s="69">
        <f>RANK(CS187,CS$13:CS$224)</f>
        <v>54</v>
      </c>
      <c r="CV187" s="73">
        <v>92</v>
      </c>
      <c r="CW187" s="68">
        <f>(IF(CV187=-1,0,(IF(CV187&gt;CV$4,0,IF(CV187&lt;CV$3,1,((CV$4-CV187)/CV$5))))))*100</f>
        <v>42.767295597484278</v>
      </c>
      <c r="CX187" s="73">
        <v>68</v>
      </c>
      <c r="CY187" s="68">
        <f>(IF(CX187=-1,0,(IF(CX187&gt;CX$4,0,IF(CX187&lt;CX$3,1,((CX$4-CX187)/CX$5))))))*100</f>
        <v>60.355029585798817</v>
      </c>
      <c r="CZ187" s="73">
        <v>1257</v>
      </c>
      <c r="DA187" s="68">
        <f>(IF(CZ187=-1,0,(IF(CZ187&gt;CZ$4,0,IF(CZ187&lt;CZ$3,1,((CZ$4-CZ187)/CZ$5))))))*100</f>
        <v>0</v>
      </c>
      <c r="DB187" s="73">
        <v>55</v>
      </c>
      <c r="DC187" s="68">
        <f>(IF(DB187=-1,0,(IF(DB187&gt;DB$4,0,IF(DB187&lt;DB$3,1,((DB$4-DB187)/DB$5))))))*100</f>
        <v>86.25</v>
      </c>
      <c r="DD187" s="73">
        <v>87</v>
      </c>
      <c r="DE187" s="68">
        <f>(IF(DD187=-1,0,(IF(DD187&gt;DD$4,0,IF(DD187&lt;DD$3,1,((DD$4-DD187)/DD$5))))))*100</f>
        <v>69.17562724014337</v>
      </c>
      <c r="DF187" s="73">
        <v>36</v>
      </c>
      <c r="DG187" s="68">
        <f>(IF(DF187=-1,0,(IF(DF187&gt;DF$4,0,IF(DF187&lt;DF$3,1,((DF$4-DF187)/DF$5))))))*100</f>
        <v>85.355648535564853</v>
      </c>
      <c r="DH187" s="73">
        <v>676</v>
      </c>
      <c r="DI187" s="68">
        <f>(IF(DH187=-1,0,(IF(DH187&gt;DH$4,0,IF(DH187&lt;DH$3,1,((DH$4-DH187)/DH$5))))))*100</f>
        <v>43.666666666666664</v>
      </c>
      <c r="DJ187" s="73">
        <v>73</v>
      </c>
      <c r="DK187" s="66">
        <f>(IF(DJ187=-1,0,(IF(DJ187&gt;DJ$4,0,IF(DJ187&lt;DJ$3,1,((DJ$4-DJ187)/DJ$5))))))*100</f>
        <v>89.571428571428569</v>
      </c>
      <c r="DL187" s="78">
        <f>AVERAGE(CW187,CY187,DA187,DC187,DE187,DG187,DI187,DK187)</f>
        <v>59.64271202463582</v>
      </c>
      <c r="DM187" s="78">
        <f>+DL187</f>
        <v>59.64271202463582</v>
      </c>
      <c r="DN187" s="115">
        <f>ROUND(DL187,1)</f>
        <v>59.6</v>
      </c>
      <c r="DO187" s="69">
        <f>RANK(DM187,DM$13:DM$224)</f>
        <v>145</v>
      </c>
      <c r="DP187" s="67">
        <v>600</v>
      </c>
      <c r="DQ187" s="66">
        <f>(IF(DP187=-1,0,(IF(DP187&gt;DP$4,0,IF(DP187&lt;DP$3,1,((DP$4-DP187)/DP$5))))))*100</f>
        <v>60.655737704918032</v>
      </c>
      <c r="DR187" s="67">
        <v>33.200000000000003</v>
      </c>
      <c r="DS187" s="66">
        <f>(IF(DR187=-1,0,(IF(DR187&gt;DR$4,0,IF(DR187&lt;DR$3,1,((DR$4-DR187)/DR$5))))))*100</f>
        <v>62.767154105736779</v>
      </c>
      <c r="DT187" s="67">
        <v>8.5</v>
      </c>
      <c r="DU187" s="66">
        <f>DT187/18*100</f>
        <v>47.222222222222221</v>
      </c>
      <c r="DV187" s="78">
        <f>AVERAGE(DU187,DQ187,DS187)</f>
        <v>56.88170467762567</v>
      </c>
      <c r="DW187" s="78">
        <f>+DV187</f>
        <v>56.88170467762567</v>
      </c>
      <c r="DX187" s="115">
        <f>ROUND(DV187,1)</f>
        <v>56.9</v>
      </c>
      <c r="DY187" s="69">
        <f>RANK(DW187,DW$13:DW$224)</f>
        <v>102</v>
      </c>
      <c r="DZ187" s="67">
        <v>34.6582114689569</v>
      </c>
      <c r="EA187" s="68">
        <f>(IF(DZ187=-1,0,(IF(DZ187&lt;DZ$4,0,IF(DZ187&gt;DZ$3,1,((-DZ$4+DZ187)/DZ$5))))))*100</f>
        <v>37.307009116207638</v>
      </c>
      <c r="EB187" s="67">
        <v>11.5</v>
      </c>
      <c r="EC187" s="66">
        <f>(IF(EB187=-1,0,(IF(EB187&lt;EB$4,0,IF(EB187&gt;EB$3,1,((-EB$4+EB187)/EB$5))))))*100</f>
        <v>71.875</v>
      </c>
      <c r="ED187" s="68">
        <f>AVERAGE(EA187,EC187)</f>
        <v>54.591004558103819</v>
      </c>
      <c r="EE187" s="78">
        <f>+ED187</f>
        <v>54.591004558103819</v>
      </c>
      <c r="EF187" s="115">
        <f>ROUND(ED187,1)</f>
        <v>54.6</v>
      </c>
      <c r="EG187" s="69">
        <f>RANK(EE187,EE$13:EE$224)</f>
        <v>68</v>
      </c>
      <c r="EH187" s="81"/>
      <c r="EI187" s="81"/>
      <c r="EJ187" s="81"/>
      <c r="EK187" s="83">
        <f>RANK(EN187,EN$13:EN$224)</f>
        <v>84</v>
      </c>
      <c r="EL187" s="134">
        <f>ROUND(EM187,1)</f>
        <v>67</v>
      </c>
      <c r="EM187" s="158">
        <f>AVERAGE(Q187,AC187,BA187,BH187,BY187,CR187,DL187,DV187,ED187,AO187)</f>
        <v>67.018965364690388</v>
      </c>
      <c r="EN187" s="139">
        <f>AVERAGE(Q187,AC187,BA187,BH187,BY187,CR187,DL187,DV187,ED187,AO187)</f>
        <v>67.018965364690388</v>
      </c>
      <c r="EO187" s="84"/>
      <c r="EP187" s="85"/>
      <c r="EQ187" s="46"/>
    </row>
    <row r="188" spans="1:149" ht="14.45" customHeight="1" x14ac:dyDescent="0.25">
      <c r="A188" s="64" t="s">
        <v>1332</v>
      </c>
      <c r="B188" s="156" t="str">
        <f>INDEX('Economy Names'!$A$2:$H$213,'Economy Names'!L177,'Economy Names'!$K$1)</f>
        <v>South Sudan</v>
      </c>
      <c r="C188" s="65">
        <v>12</v>
      </c>
      <c r="D188" s="66">
        <f>(IF(C188=-1,0,(IF(C188&gt;C$4,0,IF(C188&lt;C$3,1,((C$4-C188)/C$5))))))*100</f>
        <v>35.294117647058826</v>
      </c>
      <c r="E188" s="65">
        <v>13</v>
      </c>
      <c r="F188" s="66">
        <f>(IF(E188=-1,0,(IF(E188&gt;E$4,0,IF(E188&lt;E$3,1,((E$4-E188)/E$5))))))*100</f>
        <v>87.437185929648237</v>
      </c>
      <c r="G188" s="67">
        <v>77.412221147474895</v>
      </c>
      <c r="H188" s="66">
        <f>(IF(G188=-1,0,(IF(G188&gt;G$4,0,IF(G188&lt;G$3,1,((G$4-G188)/G$5))))))*100</f>
        <v>61.293889426262552</v>
      </c>
      <c r="I188" s="65">
        <v>12</v>
      </c>
      <c r="J188" s="66">
        <f>(IF(I188=-1,0,(IF(I188&gt;I$4,0,IF(I188&lt;I$3,1,((I$4-I188)/I$5))))))*100</f>
        <v>35.294117647058826</v>
      </c>
      <c r="K188" s="65">
        <v>13</v>
      </c>
      <c r="L188" s="66">
        <f>(IF(K188=-1,0,(IF(K188&gt;K$4,0,IF(K188&lt;K$3,1,((K$4-K188)/K$5))))))*100</f>
        <v>87.437185929648237</v>
      </c>
      <c r="M188" s="67">
        <v>77.412221147474895</v>
      </c>
      <c r="N188" s="68">
        <f>(IF(M188=-1,0,(IF(M188&gt;M$4,0,IF(M188&lt;M$3,1,((M$4-M188)/M$5))))))*100</f>
        <v>61.293889426262552</v>
      </c>
      <c r="O188" s="67">
        <v>0</v>
      </c>
      <c r="P188" s="66">
        <f>(IF(O188=-1,0,(IF(O188&gt;O$4,0,IF(O188&lt;O$3,1,((O$4-O188)/O$5))))))*100</f>
        <v>100</v>
      </c>
      <c r="Q188" s="68">
        <f>25%*P188+12.5%*D188+12.5%*F188+12.5%*H188+12.5%*J188+12.5%*L188+12.5%*N188</f>
        <v>71.006298250742418</v>
      </c>
      <c r="R188" s="78">
        <f>+Q188</f>
        <v>71.006298250742418</v>
      </c>
      <c r="S188" s="115">
        <f>+ROUND(Q188,1)</f>
        <v>71</v>
      </c>
      <c r="T188" s="69">
        <f>RANK(R188,R$13:R$224)</f>
        <v>172</v>
      </c>
      <c r="U188" s="70">
        <v>23</v>
      </c>
      <c r="V188" s="66">
        <f>(IF(U188=-1,0,(IF(U188&gt;U$4,0,IF(U188&lt;U$3,1,((U$4-U188)/U$5))))))*100</f>
        <v>28.000000000000004</v>
      </c>
      <c r="W188" s="70">
        <v>131</v>
      </c>
      <c r="X188" s="66">
        <f>(IF(W188=-1,0,(IF(W188&gt;W$4,0,IF(W188&lt;W$3,1,((W$4-W188)/W$5))))))*100</f>
        <v>69.740634005763695</v>
      </c>
      <c r="Y188" s="71">
        <v>8.4707342927920006</v>
      </c>
      <c r="Z188" s="68">
        <f>(IF(Y188=-1,0,(IF(Y188&gt;Y$4,0,IF(Y188&lt;Y$3,1,((Y$4-Y188)/Y$5))))))*100</f>
        <v>57.646328536039995</v>
      </c>
      <c r="AA188" s="70">
        <v>7</v>
      </c>
      <c r="AB188" s="66">
        <f>IF(AA188="No Practice", 0, AA188/15*100)</f>
        <v>46.666666666666664</v>
      </c>
      <c r="AC188" s="68">
        <f>AVERAGE(V188,X188,Z188,AB188)</f>
        <v>50.513407302117585</v>
      </c>
      <c r="AD188" s="68">
        <f>+AC188</f>
        <v>50.513407302117585</v>
      </c>
      <c r="AE188" s="115">
        <f>+ROUND(AC188,1)</f>
        <v>50.5</v>
      </c>
      <c r="AF188" s="72">
        <f>RANK(AD188,AD$13:AD$224)</f>
        <v>171</v>
      </c>
      <c r="AG188" s="70" t="s">
        <v>1974</v>
      </c>
      <c r="AH188" s="66">
        <f>(IF(AG188=-1,0,(IF(AG188&gt;AG$4,0,IF(AG188&lt;AG$3,1,((AG$4-AG188)/AG$5))))))*100</f>
        <v>0</v>
      </c>
      <c r="AI188" s="70" t="s">
        <v>1974</v>
      </c>
      <c r="AJ188" s="66">
        <f>(IF(AI188=-1,0,(IF(AI188&gt;AI$4,0,IF(AI188&lt;AI$3,1,((AI$4-AI188)/AI$5))))))*100</f>
        <v>0</v>
      </c>
      <c r="AK188" s="71" t="s">
        <v>1974</v>
      </c>
      <c r="AL188" s="66">
        <f>(IF(AK188=-1,0,(IF(AK188&gt;AK$4,0,IF(AK188&lt;AK$3,1,((AK$4-AK188)/AK$5))))))*100</f>
        <v>0</v>
      </c>
      <c r="AM188" s="70" t="s">
        <v>1974</v>
      </c>
      <c r="AN188" s="66">
        <f>+IF(AM188="No Practice",0,AM188/8)*100</f>
        <v>0</v>
      </c>
      <c r="AO188" s="74">
        <f>AVERAGE(AH188,AJ188,AL188,AN188)</f>
        <v>0</v>
      </c>
      <c r="AP188" s="68">
        <f>+AO188</f>
        <v>0</v>
      </c>
      <c r="AQ188" s="115">
        <f>+ROUND(AO188,1)</f>
        <v>0</v>
      </c>
      <c r="AR188" s="69">
        <f>RANK(AP188,AP$13:AP$224)</f>
        <v>187</v>
      </c>
      <c r="AS188" s="75">
        <v>7</v>
      </c>
      <c r="AT188" s="66">
        <f>(IF(AS188=-1,0,(IF(AS188&gt;AS$4,0,IF(AS188&lt;AS$3,1,((AS$4-AS188)/AS$5))))))*100</f>
        <v>50</v>
      </c>
      <c r="AU188" s="75">
        <v>48</v>
      </c>
      <c r="AV188" s="66">
        <f>(IF(AU188=-1,0,(IF(AU188&gt;AU$4,0,IF(AU188&lt;AU$3,1,((AU$4-AU188)/AU$5))))))*100</f>
        <v>77.511961722488039</v>
      </c>
      <c r="AW188" s="75">
        <v>14.5569904035703</v>
      </c>
      <c r="AX188" s="68">
        <f>(IF(AW188=-1,0,(IF(AW188&gt;AW$4,0,IF(AW188&lt;AW$3,1,((AW$4-AW188)/AW$5))))))*100</f>
        <v>2.9533973095313351</v>
      </c>
      <c r="AY188" s="75">
        <v>5</v>
      </c>
      <c r="AZ188" s="66">
        <f>+IF(AY188="No Practice",0,AY188/30)*100</f>
        <v>16.666666666666664</v>
      </c>
      <c r="BA188" s="76">
        <f>AVERAGE(AT188,AV188,AX188,AZ188)</f>
        <v>36.783006424671505</v>
      </c>
      <c r="BB188" s="68">
        <f>+BA188</f>
        <v>36.783006424671505</v>
      </c>
      <c r="BC188" s="115">
        <f>+ROUND(BA188,1)</f>
        <v>36.799999999999997</v>
      </c>
      <c r="BD188" s="69">
        <f>RANK(BB188,BB$13:BB$224)</f>
        <v>177</v>
      </c>
      <c r="BE188" s="73">
        <v>0</v>
      </c>
      <c r="BF188" s="73">
        <v>2</v>
      </c>
      <c r="BG188" s="77">
        <f>+SUM(BE188,BF188)</f>
        <v>2</v>
      </c>
      <c r="BH188" s="76">
        <f>(IF(BG188=-1,0,(IF(BG188&lt;BG$4,0,IF(BG188&gt;BG$3,1,((-BG$4+BG188)/BG$5))))))*100</f>
        <v>10</v>
      </c>
      <c r="BI188" s="119">
        <f>+BH188</f>
        <v>10</v>
      </c>
      <c r="BJ188" s="115">
        <f>ROUND(BH188,1)</f>
        <v>10</v>
      </c>
      <c r="BK188" s="69">
        <f>RANK(BI188,BI$13:BI$224)</f>
        <v>181</v>
      </c>
      <c r="BL188" s="73">
        <v>2</v>
      </c>
      <c r="BM188" s="68">
        <f>(IF(BL188=-1,0,(IF(BL188&lt;BL$4,0,IF(BL188&gt;BL$3,1,((-BL$4+BL188)/BL$5))))))*100</f>
        <v>20</v>
      </c>
      <c r="BN188" s="73">
        <v>1</v>
      </c>
      <c r="BO188" s="68">
        <f>(IF(BN188=-1,0,(IF(BN188&lt;BN$4,0,IF(BN188&gt;BN$3,1,((-BN$4+BN188)/BN$5))))))*100</f>
        <v>10</v>
      </c>
      <c r="BP188" s="73">
        <v>5</v>
      </c>
      <c r="BQ188" s="68">
        <f>(IF(BP188=-1,0,(IF(BP188&lt;BP$4,0,IF(BP188&gt;BP$3,1,((-BP$4+BP188)/BP$5))))))*100</f>
        <v>50</v>
      </c>
      <c r="BR188" s="73">
        <v>0</v>
      </c>
      <c r="BS188" s="78">
        <f>(IF(BR188=-1,0,(IF(BR188&lt;BR$4,0,IF(BR188&gt;BR$3,1,((-BR$4+BR188)/BR$5))))))*100</f>
        <v>0</v>
      </c>
      <c r="BT188" s="73">
        <v>0</v>
      </c>
      <c r="BU188" s="68">
        <f>(IF(BT188=-1,0,(IF(BT188&lt;BT$4,0,IF(BT188&gt;BT$3,1,((-BT$4+BT188)/BT$5))))))*100</f>
        <v>0</v>
      </c>
      <c r="BV188" s="73">
        <v>0</v>
      </c>
      <c r="BW188" s="66">
        <f>(IF(BV188=-1,0,(IF(BV188&lt;BV$4,0,IF(BV188&gt;BV$3,1,((-BV$4+BV188)/BV$5))))))*100</f>
        <v>0</v>
      </c>
      <c r="BX188" s="77">
        <f>+SUM(BN188,BL188,BP188,BR188,BT188,BV188)</f>
        <v>8</v>
      </c>
      <c r="BY188" s="80">
        <f>(IF(BX188=-1,0,(IF(BX188&lt;BX$4,0,IF(BX188&gt;BX$3,1,((-BX$4+BX188)/BX$5))))))*100</f>
        <v>16</v>
      </c>
      <c r="BZ188" s="78">
        <f>+BY188</f>
        <v>16</v>
      </c>
      <c r="CA188" s="115">
        <f>+ROUND(BY188,1)</f>
        <v>16</v>
      </c>
      <c r="CB188" s="72">
        <f>RANK(BZ188,BZ$13:BZ$224)</f>
        <v>185</v>
      </c>
      <c r="CC188" s="73">
        <v>37</v>
      </c>
      <c r="CD188" s="68">
        <f>(IF(CC188=-1,0,(IF(CC188&gt;CC$4,0,IF(CC188&lt;CC$3,1,((CC$4-CC188)/CC$5))))))*100</f>
        <v>43.333333333333336</v>
      </c>
      <c r="CE188" s="73">
        <v>210</v>
      </c>
      <c r="CF188" s="66">
        <f>(IF(CE188=-1,0,(IF(CE188&gt;CE$4,0,IF(CE188&lt;CE$3,1,((CE$4-CE188)/CE$5))))))*100</f>
        <v>75.115919629057188</v>
      </c>
      <c r="CG188" s="73">
        <v>31.353899567038098</v>
      </c>
      <c r="CH188" s="66">
        <f>(IF(CG188=-1,0,(IF(CG188&gt;CG$4,0,IF(CG188&lt;CG$3,1,((CG$4-CG188)/CG$5)^$CH$3)))))*100</f>
        <v>92.672337047821884</v>
      </c>
      <c r="CI188" s="73" t="s">
        <v>1976</v>
      </c>
      <c r="CJ188" s="78" t="str">
        <f>IF(CI188="NO VAT","No VAT",(IF(CI188="NO REFUND",0,(IF(CI188&gt;CI$5,0,IF(CI188&lt;CI$3,1,((CI$5-CI188)/CI$5))))))*100)</f>
        <v>No VAT</v>
      </c>
      <c r="CK188" s="73" t="s">
        <v>1976</v>
      </c>
      <c r="CL188" s="68" t="str">
        <f>IF(CK188="NO VAT","No VAT",(IF(CK188="NO REFUND",0,(IF(CK188&gt;CK$4,0,IF(CK188&lt;CK$3,1,((CK$4-CK188)/CK$5))))))*100)</f>
        <v>No VAT</v>
      </c>
      <c r="CM188" s="73">
        <v>6</v>
      </c>
      <c r="CN188" s="68">
        <f>IF(CM188="NO CIT","No CIT",IF(CM188&gt;CM$4,0,IF(CM188&lt;CM$3,1,((CM$4-CM188)/CM$5)))*100)</f>
        <v>91.743119266055047</v>
      </c>
      <c r="CO188" s="73">
        <v>0</v>
      </c>
      <c r="CP188" s="66">
        <f>IF(CO188="NO CIT","No CIT",IF(CO188&gt;CO$4,0,IF(CO188&lt;CO$3,1,((CO$5-CO188)/CO$5)))*100)</f>
        <v>100</v>
      </c>
      <c r="CQ188" s="157">
        <f>IF(OR(ISNUMBER(CJ188),ISNUMBER(CL188),ISNUMBER(CN188),ISNUMBER(CP188)),AVERAGE(CJ188,CL188,CN188,CP188),"")</f>
        <v>95.871559633027516</v>
      </c>
      <c r="CR188" s="128">
        <f>AVERAGE(CD188,CF188,CH188,CQ188)</f>
        <v>76.748287410809979</v>
      </c>
      <c r="CS188" s="78">
        <f>+CR188</f>
        <v>76.748287410809979</v>
      </c>
      <c r="CT188" s="115">
        <f>ROUND(CR188,1)</f>
        <v>76.7</v>
      </c>
      <c r="CU188" s="69">
        <f>RANK(CS188,CS$13:CS$224)</f>
        <v>74</v>
      </c>
      <c r="CV188" s="73">
        <v>146</v>
      </c>
      <c r="CW188" s="68">
        <f>(IF(CV188=-1,0,(IF(CV188&gt;CV$4,0,IF(CV188&lt;CV$3,1,((CV$4-CV188)/CV$5))))))*100</f>
        <v>8.8050314465408803</v>
      </c>
      <c r="CX188" s="73">
        <v>192</v>
      </c>
      <c r="CY188" s="68">
        <f>(IF(CX188=-1,0,(IF(CX188&gt;CX$4,0,IF(CX188&lt;CX$3,1,((CX$4-CX188)/CX$5))))))*100</f>
        <v>0</v>
      </c>
      <c r="CZ188" s="73">
        <v>762.5</v>
      </c>
      <c r="DA188" s="68">
        <f>(IF(CZ188=-1,0,(IF(CZ188&gt;CZ$4,0,IF(CZ188&lt;CZ$3,1,((CZ$4-CZ188)/CZ$5))))))*100</f>
        <v>28.066037735849058</v>
      </c>
      <c r="DB188" s="73">
        <v>193.75</v>
      </c>
      <c r="DC188" s="68">
        <f>(IF(DB188=-1,0,(IF(DB188&gt;DB$4,0,IF(DB188&lt;DB$3,1,((DB$4-DB188)/DB$5))))))*100</f>
        <v>51.5625</v>
      </c>
      <c r="DD188" s="73">
        <v>179</v>
      </c>
      <c r="DE188" s="68">
        <f>(IF(DD188=-1,0,(IF(DD188&gt;DD$4,0,IF(DD188&lt;DD$3,1,((DD$4-DD188)/DD$5))))))*100</f>
        <v>36.200716845878134</v>
      </c>
      <c r="DF188" s="73">
        <v>360</v>
      </c>
      <c r="DG188" s="68">
        <f>(IF(DF188=-1,0,(IF(DF188&gt;DF$4,0,IF(DF188&lt;DF$3,1,((DF$4-DF188)/DF$5))))))*100</f>
        <v>0</v>
      </c>
      <c r="DH188" s="73">
        <v>781.25</v>
      </c>
      <c r="DI188" s="68">
        <f>(IF(DH188=-1,0,(IF(DH188&gt;DH$4,0,IF(DH188&lt;DH$3,1,((DH$4-DH188)/DH$5))))))*100</f>
        <v>34.895833333333329</v>
      </c>
      <c r="DJ188" s="73">
        <v>350</v>
      </c>
      <c r="DK188" s="66">
        <f>(IF(DJ188=-1,0,(IF(DJ188&gt;DJ$4,0,IF(DJ188&lt;DJ$3,1,((DJ$4-DJ188)/DJ$5))))))*100</f>
        <v>50</v>
      </c>
      <c r="DL188" s="78">
        <f>AVERAGE(CW188,CY188,DA188,DC188,DE188,DG188,DI188,DK188)</f>
        <v>26.191264920200176</v>
      </c>
      <c r="DM188" s="78">
        <f>+DL188</f>
        <v>26.191264920200176</v>
      </c>
      <c r="DN188" s="115">
        <f>ROUND(DL188,1)</f>
        <v>26.2</v>
      </c>
      <c r="DO188" s="69">
        <f>RANK(DM188,DM$13:DM$224)</f>
        <v>180</v>
      </c>
      <c r="DP188" s="67">
        <v>228</v>
      </c>
      <c r="DQ188" s="66">
        <f>(IF(DP188=-1,0,(IF(DP188&gt;DP$4,0,IF(DP188&lt;DP$3,1,((DP$4-DP188)/DP$5))))))*100</f>
        <v>91.147540983606561</v>
      </c>
      <c r="DR188" s="67">
        <v>30</v>
      </c>
      <c r="DS188" s="66">
        <f>(IF(DR188=-1,0,(IF(DR188&gt;DR$4,0,IF(DR188&lt;DR$3,1,((DR$4-DR188)/DR$5))))))*100</f>
        <v>66.366704161979754</v>
      </c>
      <c r="DT188" s="67">
        <v>3.5</v>
      </c>
      <c r="DU188" s="66">
        <f>DT188/18*100</f>
        <v>19.444444444444446</v>
      </c>
      <c r="DV188" s="78">
        <f>AVERAGE(DU188,DQ188,DS188)</f>
        <v>58.986229863343588</v>
      </c>
      <c r="DW188" s="78">
        <f>+DV188</f>
        <v>58.986229863343588</v>
      </c>
      <c r="DX188" s="115">
        <f>ROUND(DV188,1)</f>
        <v>59</v>
      </c>
      <c r="DY188" s="69">
        <f>RANK(DW188,DW$13:DW$224)</f>
        <v>84</v>
      </c>
      <c r="DZ188" s="67">
        <v>0</v>
      </c>
      <c r="EA188" s="68">
        <f>(IF(DZ188=-1,0,(IF(DZ188&lt;DZ$4,0,IF(DZ188&gt;DZ$3,1,((-DZ$4+DZ188)/DZ$5))))))*100</f>
        <v>0</v>
      </c>
      <c r="EB188" s="67">
        <v>0</v>
      </c>
      <c r="EC188" s="66">
        <f>(IF(EB188=-1,0,(IF(EB188&lt;EB$4,0,IF(EB188&gt;EB$3,1,((-EB$4+EB188)/EB$5))))))*100</f>
        <v>0</v>
      </c>
      <c r="ED188" s="68">
        <f>AVERAGE(EA188,EC188)</f>
        <v>0</v>
      </c>
      <c r="EE188" s="78">
        <f>+ED188</f>
        <v>0</v>
      </c>
      <c r="EF188" s="115">
        <f>ROUND(ED188,1)</f>
        <v>0</v>
      </c>
      <c r="EG188" s="69">
        <f>RANK(EE188,EE$13:EE$224)</f>
        <v>168</v>
      </c>
      <c r="EH188" s="81"/>
      <c r="EI188" s="81"/>
      <c r="EJ188" s="81"/>
      <c r="EK188" s="83">
        <f>RANK(EN188,EN$13:EN$224)</f>
        <v>185</v>
      </c>
      <c r="EL188" s="134">
        <f>ROUND(EM188,1)</f>
        <v>34.6</v>
      </c>
      <c r="EM188" s="158">
        <f>AVERAGE(Q188,AC188,BA188,BH188,BY188,CR188,DL188,DV188,ED188,AO188)</f>
        <v>34.622849417188526</v>
      </c>
      <c r="EN188" s="139">
        <f>AVERAGE(Q188,AC188,BA188,BH188,BY188,CR188,DL188,DV188,ED188,AO188)</f>
        <v>34.622849417188526</v>
      </c>
      <c r="EO188" s="84"/>
      <c r="EP188" s="85"/>
      <c r="EQ188" s="46"/>
    </row>
    <row r="189" spans="1:149" ht="14.45" customHeight="1" x14ac:dyDescent="0.25">
      <c r="A189" s="64" t="s">
        <v>172</v>
      </c>
      <c r="B189" s="156" t="str">
        <f>INDEX('Economy Names'!$A$2:$H$213,'Economy Names'!L178,'Economy Names'!$K$1)</f>
        <v>Spain</v>
      </c>
      <c r="C189" s="65">
        <v>7</v>
      </c>
      <c r="D189" s="66">
        <f>(IF(C189=-1,0,(IF(C189&gt;C$4,0,IF(C189&lt;C$3,1,((C$4-C189)/C$5))))))*100</f>
        <v>64.705882352941174</v>
      </c>
      <c r="E189" s="65">
        <v>12.5</v>
      </c>
      <c r="F189" s="66">
        <f>(IF(E189=-1,0,(IF(E189&gt;E$4,0,IF(E189&lt;E$3,1,((E$4-E189)/E$5))))))*100</f>
        <v>87.939698492462313</v>
      </c>
      <c r="G189" s="67">
        <v>3.8894291478665401</v>
      </c>
      <c r="H189" s="66">
        <f>(IF(G189=-1,0,(IF(G189&gt;G$4,0,IF(G189&lt;G$3,1,((G$4-G189)/G$5))))))*100</f>
        <v>98.055285426066732</v>
      </c>
      <c r="I189" s="65">
        <v>7</v>
      </c>
      <c r="J189" s="66">
        <f>(IF(I189=-1,0,(IF(I189&gt;I$4,0,IF(I189&lt;I$3,1,((I$4-I189)/I$5))))))*100</f>
        <v>64.705882352941174</v>
      </c>
      <c r="K189" s="65">
        <v>12.5</v>
      </c>
      <c r="L189" s="66">
        <f>(IF(K189=-1,0,(IF(K189&gt;K$4,0,IF(K189&lt;K$3,1,((K$4-K189)/K$5))))))*100</f>
        <v>87.939698492462313</v>
      </c>
      <c r="M189" s="67">
        <v>3.8894291478665401</v>
      </c>
      <c r="N189" s="68">
        <f>(IF(M189=-1,0,(IF(M189&gt;M$4,0,IF(M189&lt;M$3,1,((M$4-M189)/M$5))))))*100</f>
        <v>98.055285426066732</v>
      </c>
      <c r="O189" s="67">
        <v>11.604941855059099</v>
      </c>
      <c r="P189" s="66">
        <f>(IF(O189=-1,0,(IF(O189&gt;O$4,0,IF(O189&lt;O$3,1,((O$4-O189)/O$5))))))*100</f>
        <v>97.098764536235223</v>
      </c>
      <c r="Q189" s="68">
        <f>25%*P189+12.5%*D189+12.5%*F189+12.5%*H189+12.5%*J189+12.5%*L189+12.5%*N189</f>
        <v>86.94990770192635</v>
      </c>
      <c r="R189" s="78">
        <f>+Q189</f>
        <v>86.94990770192635</v>
      </c>
      <c r="S189" s="115">
        <f>+ROUND(Q189,1)</f>
        <v>86.9</v>
      </c>
      <c r="T189" s="69">
        <f>RANK(R189,R$13:R$224)</f>
        <v>97</v>
      </c>
      <c r="U189" s="70">
        <v>13</v>
      </c>
      <c r="V189" s="66">
        <f>(IF(U189=-1,0,(IF(U189&gt;U$4,0,IF(U189&lt;U$3,1,((U$4-U189)/U$5))))))*100</f>
        <v>68</v>
      </c>
      <c r="W189" s="70">
        <v>147</v>
      </c>
      <c r="X189" s="66">
        <f>(IF(W189=-1,0,(IF(W189&gt;W$4,0,IF(W189&lt;W$3,1,((W$4-W189)/W$5))))))*100</f>
        <v>65.129682997118152</v>
      </c>
      <c r="Y189" s="71">
        <v>4.6552692247329999</v>
      </c>
      <c r="Z189" s="68">
        <f>(IF(Y189=-1,0,(IF(Y189&gt;Y$4,0,IF(Y189&lt;Y$3,1,((Y$4-Y189)/Y$5))))))*100</f>
        <v>76.723653876334993</v>
      </c>
      <c r="AA189" s="70">
        <v>11</v>
      </c>
      <c r="AB189" s="66">
        <f>IF(AA189="No Practice", 0, AA189/15*100)</f>
        <v>73.333333333333329</v>
      </c>
      <c r="AC189" s="68">
        <f>AVERAGE(V189,X189,Z189,AB189)</f>
        <v>70.796667551696615</v>
      </c>
      <c r="AD189" s="68">
        <f>+AC189</f>
        <v>70.796667551696615</v>
      </c>
      <c r="AE189" s="115">
        <f>+ROUND(AC189,1)</f>
        <v>70.8</v>
      </c>
      <c r="AF189" s="72">
        <f>RANK(AD189,AD$13:AD$224)</f>
        <v>79</v>
      </c>
      <c r="AG189" s="70">
        <v>5</v>
      </c>
      <c r="AH189" s="66">
        <f>(IF(AG189=-1,0,(IF(AG189&gt;AG$4,0,IF(AG189&lt;AG$3,1,((AG$4-AG189)/AG$5))))))*100</f>
        <v>66.666666666666657</v>
      </c>
      <c r="AI189" s="70">
        <v>95</v>
      </c>
      <c r="AJ189" s="66">
        <f>(IF(AI189=-1,0,(IF(AI189&gt;AI$4,0,IF(AI189&lt;AI$3,1,((AI$4-AI189)/AI$5))))))*100</f>
        <v>66.521739130434781</v>
      </c>
      <c r="AK189" s="71">
        <v>93.090580727570398</v>
      </c>
      <c r="AL189" s="66">
        <f>(IF(AK189=-1,0,(IF(AK189&gt;AK$4,0,IF(AK189&lt;AK$3,1,((AK$4-AK189)/AK$5))))))*100</f>
        <v>98.850733571264556</v>
      </c>
      <c r="AM189" s="70">
        <v>8</v>
      </c>
      <c r="AN189" s="66">
        <f>+IF(AM189="No Practice",0,AM189/8)*100</f>
        <v>100</v>
      </c>
      <c r="AO189" s="74">
        <f>AVERAGE(AH189,AJ189,AL189,AN189)</f>
        <v>83.009784842091506</v>
      </c>
      <c r="AP189" s="68">
        <f>+AO189</f>
        <v>83.009784842091506</v>
      </c>
      <c r="AQ189" s="115">
        <f>+ROUND(AO189,1)</f>
        <v>83</v>
      </c>
      <c r="AR189" s="69">
        <f>RANK(AP189,AP$13:AP$224)</f>
        <v>55</v>
      </c>
      <c r="AS189" s="75">
        <v>6</v>
      </c>
      <c r="AT189" s="66">
        <f>(IF(AS189=-1,0,(IF(AS189&gt;AS$4,0,IF(AS189&lt;AS$3,1,((AS$4-AS189)/AS$5))))))*100</f>
        <v>58.333333333333336</v>
      </c>
      <c r="AU189" s="75">
        <v>13</v>
      </c>
      <c r="AV189" s="66">
        <f>(IF(AU189=-1,0,(IF(AU189&gt;AU$4,0,IF(AU189&lt;AU$3,1,((AU$4-AU189)/AU$5))))))*100</f>
        <v>94.258373205741634</v>
      </c>
      <c r="AW189" s="75">
        <v>6.0904187868361301</v>
      </c>
      <c r="AX189" s="68">
        <f>(IF(AW189=-1,0,(IF(AW189&gt;AW$4,0,IF(AW189&lt;AW$3,1,((AW$4-AW189)/AW$5))))))*100</f>
        <v>59.397208087759132</v>
      </c>
      <c r="AY189" s="75">
        <v>22.5</v>
      </c>
      <c r="AZ189" s="66">
        <f>+IF(AY189="No Practice",0,AY189/30)*100</f>
        <v>75</v>
      </c>
      <c r="BA189" s="76">
        <f>AVERAGE(AT189,AV189,AX189,AZ189)</f>
        <v>71.747228656708529</v>
      </c>
      <c r="BB189" s="68">
        <f>+BA189</f>
        <v>71.747228656708529</v>
      </c>
      <c r="BC189" s="115">
        <f>+ROUND(BA189,1)</f>
        <v>71.7</v>
      </c>
      <c r="BD189" s="69">
        <f>RANK(BB189,BB$13:BB$224)</f>
        <v>59</v>
      </c>
      <c r="BE189" s="73">
        <v>7</v>
      </c>
      <c r="BF189" s="73">
        <v>5</v>
      </c>
      <c r="BG189" s="77">
        <f>+SUM(BE189,BF189)</f>
        <v>12</v>
      </c>
      <c r="BH189" s="76">
        <f>(IF(BG189=-1,0,(IF(BG189&lt;BG$4,0,IF(BG189&gt;BG$3,1,((-BG$4+BG189)/BG$5))))))*100</f>
        <v>60</v>
      </c>
      <c r="BI189" s="119">
        <f>+BH189</f>
        <v>60</v>
      </c>
      <c r="BJ189" s="115">
        <f>ROUND(BH189,1)</f>
        <v>60</v>
      </c>
      <c r="BK189" s="69">
        <f>RANK(BI189,BI$13:BI$224)</f>
        <v>80</v>
      </c>
      <c r="BL189" s="73">
        <v>7</v>
      </c>
      <c r="BM189" s="68">
        <f>(IF(BL189=-1,0,(IF(BL189&lt;BL$4,0,IF(BL189&gt;BL$3,1,((-BL$4+BL189)/BL$5))))))*100</f>
        <v>70</v>
      </c>
      <c r="BN189" s="73">
        <v>6</v>
      </c>
      <c r="BO189" s="68">
        <f>(IF(BN189=-1,0,(IF(BN189&lt;BN$4,0,IF(BN189&gt;BN$3,1,((-BN$4+BN189)/BN$5))))))*100</f>
        <v>60</v>
      </c>
      <c r="BP189" s="73">
        <v>6</v>
      </c>
      <c r="BQ189" s="68">
        <f>(IF(BP189=-1,0,(IF(BP189&lt;BP$4,0,IF(BP189&gt;BP$3,1,((-BP$4+BP189)/BP$5))))))*100</f>
        <v>60</v>
      </c>
      <c r="BR189" s="73">
        <v>6</v>
      </c>
      <c r="BS189" s="78">
        <f>(IF(BR189=-1,0,(IF(BR189&lt;BR$4,0,IF(BR189&gt;BR$3,1,((-BR$4+BR189)/BR$5))))))*100</f>
        <v>100</v>
      </c>
      <c r="BT189" s="73">
        <v>5</v>
      </c>
      <c r="BU189" s="68">
        <f>(IF(BT189=-1,0,(IF(BT189&lt;BT$4,0,IF(BT189&gt;BT$3,1,((-BT$4+BT189)/BT$5))))))*100</f>
        <v>71.428571428571431</v>
      </c>
      <c r="BV189" s="73">
        <v>6</v>
      </c>
      <c r="BW189" s="66">
        <f>(IF(BV189=-1,0,(IF(BV189&lt;BV$4,0,IF(BV189&gt;BV$3,1,((-BV$4+BV189)/BV$5))))))*100</f>
        <v>85.714285714285708</v>
      </c>
      <c r="BX189" s="77">
        <f>+SUM(BN189,BL189,BP189,BR189,BT189,BV189)</f>
        <v>36</v>
      </c>
      <c r="BY189" s="80">
        <f>(IF(BX189=-1,0,(IF(BX189&lt;BX$4,0,IF(BX189&gt;BX$3,1,((-BX$4+BX189)/BX$5))))))*100</f>
        <v>72</v>
      </c>
      <c r="BZ189" s="78">
        <f>+BY189</f>
        <v>72</v>
      </c>
      <c r="CA189" s="115">
        <f>+ROUND(BY189,1)</f>
        <v>72</v>
      </c>
      <c r="CB189" s="72">
        <f>RANK(BZ189,BZ$13:BZ$224)</f>
        <v>28</v>
      </c>
      <c r="CC189" s="73">
        <v>9</v>
      </c>
      <c r="CD189" s="68">
        <f>(IF(CC189=-1,0,(IF(CC189&gt;CC$4,0,IF(CC189&lt;CC$3,1,((CC$4-CC189)/CC$5))))))*100</f>
        <v>90</v>
      </c>
      <c r="CE189" s="73">
        <v>143</v>
      </c>
      <c r="CF189" s="66">
        <f>(IF(CE189=-1,0,(IF(CE189&gt;CE$4,0,IF(CE189&lt;CE$3,1,((CE$4-CE189)/CE$5))))))*100</f>
        <v>85.471406491499224</v>
      </c>
      <c r="CG189" s="73">
        <v>46.9988945028826</v>
      </c>
      <c r="CH189" s="66">
        <f>(IF(CG189=-1,0,(IF(CG189&gt;CG$4,0,IF(CG189&lt;CG$3,1,((CG$4-CG189)/CG$5)^$CH$3)))))*100</f>
        <v>69.892231849399124</v>
      </c>
      <c r="CI189" s="73">
        <v>0</v>
      </c>
      <c r="CJ189" s="78">
        <f>IF(CI189="NO VAT","No VAT",(IF(CI189="NO REFUND",0,(IF(CI189&gt;CI$5,0,IF(CI189&lt;CI$3,1,((CI$5-CI189)/CI$5))))))*100)</f>
        <v>100</v>
      </c>
      <c r="CK189" s="73">
        <v>16.452380952380999</v>
      </c>
      <c r="CL189" s="68">
        <f>IF(CK189="NO VAT","No VAT",(IF(CK189="NO REFUND",0,(IF(CK189&gt;CK$4,0,IF(CK189&lt;CK$3,1,((CK$4-CK189)/CK$5))))))*100)</f>
        <v>74.416252987681474</v>
      </c>
      <c r="CM189" s="73">
        <v>1.5</v>
      </c>
      <c r="CN189" s="68">
        <f>IF(CM189="NO CIT","No CIT",IF(CM189&gt;CM$4,0,IF(CM189&lt;CM$3,1,((CM$4-CM189)/CM$5)))*100)</f>
        <v>100</v>
      </c>
      <c r="CO189" s="73">
        <v>0</v>
      </c>
      <c r="CP189" s="66">
        <f>IF(CO189="NO CIT","No CIT",IF(CO189&gt;CO$4,0,IF(CO189&lt;CO$3,1,((CO$5-CO189)/CO$5)))*100)</f>
        <v>100</v>
      </c>
      <c r="CQ189" s="157">
        <f>IF(OR(ISNUMBER(CJ189),ISNUMBER(CL189),ISNUMBER(CN189),ISNUMBER(CP189)),AVERAGE(CJ189,CL189,CN189,CP189),"")</f>
        <v>93.604063246920362</v>
      </c>
      <c r="CR189" s="128">
        <f>AVERAGE(CD189,CF189,CH189,CQ189)</f>
        <v>84.741925396954684</v>
      </c>
      <c r="CS189" s="78">
        <f>+CR189</f>
        <v>84.741925396954684</v>
      </c>
      <c r="CT189" s="115">
        <f>ROUND(CR189,1)</f>
        <v>84.7</v>
      </c>
      <c r="CU189" s="69">
        <f>RANK(CS189,CS$13:CS$224)</f>
        <v>35</v>
      </c>
      <c r="CV189" s="73">
        <v>0</v>
      </c>
      <c r="CW189" s="68">
        <f>(IF(CV189=-1,0,(IF(CV189&gt;CV$4,0,IF(CV189&lt;CV$3,1,((CV$4-CV189)/CV$5))))))*100</f>
        <v>100</v>
      </c>
      <c r="CX189" s="73">
        <v>0.5</v>
      </c>
      <c r="CY189" s="68">
        <f>(IF(CX189=-1,0,(IF(CX189&gt;CX$4,0,IF(CX189&lt;CX$3,1,((CX$4-CX189)/CX$5))))))*100</f>
        <v>100</v>
      </c>
      <c r="CZ189" s="73">
        <v>0</v>
      </c>
      <c r="DA189" s="68">
        <f>(IF(CZ189=-1,0,(IF(CZ189&gt;CZ$4,0,IF(CZ189&lt;CZ$3,1,((CZ$4-CZ189)/CZ$5))))))*100</f>
        <v>100</v>
      </c>
      <c r="DB189" s="73">
        <v>0</v>
      </c>
      <c r="DC189" s="68">
        <f>(IF(DB189=-1,0,(IF(DB189&gt;DB$4,0,IF(DB189&lt;DB$3,1,((DB$4-DB189)/DB$5))))))*100</f>
        <v>100</v>
      </c>
      <c r="DD189" s="73">
        <v>0</v>
      </c>
      <c r="DE189" s="68">
        <f>(IF(DD189=-1,0,(IF(DD189&gt;DD$4,0,IF(DD189&lt;DD$3,1,((DD$4-DD189)/DD$5))))))*100</f>
        <v>100</v>
      </c>
      <c r="DF189" s="73">
        <v>0.5</v>
      </c>
      <c r="DG189" s="68">
        <f>(IF(DF189=-1,0,(IF(DF189&gt;DF$4,0,IF(DF189&lt;DF$3,1,((DF$4-DF189)/DF$5))))))*100</f>
        <v>100</v>
      </c>
      <c r="DH189" s="73">
        <v>0</v>
      </c>
      <c r="DI189" s="68">
        <f>(IF(DH189=-1,0,(IF(DH189&gt;DH$4,0,IF(DH189&lt;DH$3,1,((DH$4-DH189)/DH$5))))))*100</f>
        <v>100</v>
      </c>
      <c r="DJ189" s="73">
        <v>0</v>
      </c>
      <c r="DK189" s="66">
        <f>(IF(DJ189=-1,0,(IF(DJ189&gt;DJ$4,0,IF(DJ189&lt;DJ$3,1,((DJ$4-DJ189)/DJ$5))))))*100</f>
        <v>100</v>
      </c>
      <c r="DL189" s="78">
        <f>AVERAGE(CW189,CY189,DA189,DC189,DE189,DG189,DI189,DK189)</f>
        <v>100</v>
      </c>
      <c r="DM189" s="78">
        <f>+DL189</f>
        <v>100</v>
      </c>
      <c r="DN189" s="115">
        <f>ROUND(DL189,1)</f>
        <v>100</v>
      </c>
      <c r="DO189" s="69">
        <f>RANK(DM189,DM$13:DM$224)</f>
        <v>1</v>
      </c>
      <c r="DP189" s="67">
        <v>510</v>
      </c>
      <c r="DQ189" s="66">
        <f>(IF(DP189=-1,0,(IF(DP189&gt;DP$4,0,IF(DP189&lt;DP$3,1,((DP$4-DP189)/DP$5))))))*100</f>
        <v>68.032786885245898</v>
      </c>
      <c r="DR189" s="67">
        <v>17.2</v>
      </c>
      <c r="DS189" s="66">
        <f>(IF(DR189=-1,0,(IF(DR189&gt;DR$4,0,IF(DR189&lt;DR$3,1,((DR$4-DR189)/DR$5))))))*100</f>
        <v>80.764904386951613</v>
      </c>
      <c r="DT189" s="67">
        <v>11.5</v>
      </c>
      <c r="DU189" s="66">
        <f>DT189/18*100</f>
        <v>63.888888888888886</v>
      </c>
      <c r="DV189" s="78">
        <f>AVERAGE(DU189,DQ189,DS189)</f>
        <v>70.895526720362128</v>
      </c>
      <c r="DW189" s="78">
        <f>+DV189</f>
        <v>70.895526720362128</v>
      </c>
      <c r="DX189" s="115">
        <f>ROUND(DV189,1)</f>
        <v>70.900000000000006</v>
      </c>
      <c r="DY189" s="69">
        <f>RANK(DW189,DW$13:DW$224)</f>
        <v>26</v>
      </c>
      <c r="DZ189" s="67">
        <v>77.511528362610804</v>
      </c>
      <c r="EA189" s="68">
        <f>(IF(DZ189=-1,0,(IF(DZ189&lt;DZ$4,0,IF(DZ189&gt;DZ$3,1,((-DZ$4+DZ189)/DZ$5))))))*100</f>
        <v>83.43544495437115</v>
      </c>
      <c r="EB189" s="67">
        <v>12</v>
      </c>
      <c r="EC189" s="66">
        <f>(IF(EB189=-1,0,(IF(EB189&lt;EB$4,0,IF(EB189&gt;EB$3,1,((-EB$4+EB189)/EB$5))))))*100</f>
        <v>75</v>
      </c>
      <c r="ED189" s="68">
        <f>AVERAGE(EA189,EC189)</f>
        <v>79.217722477185575</v>
      </c>
      <c r="EE189" s="78">
        <f>+ED189</f>
        <v>79.217722477185575</v>
      </c>
      <c r="EF189" s="115">
        <f>ROUND(ED189,1)</f>
        <v>79.2</v>
      </c>
      <c r="EG189" s="69">
        <f>RANK(EE189,EE$13:EE$224)</f>
        <v>18</v>
      </c>
      <c r="EH189" s="81"/>
      <c r="EI189" s="81"/>
      <c r="EJ189" s="81"/>
      <c r="EK189" s="83">
        <f>RANK(EN189,EN$13:EN$224)</f>
        <v>30</v>
      </c>
      <c r="EL189" s="134">
        <f>ROUND(EM189,1)</f>
        <v>77.900000000000006</v>
      </c>
      <c r="EM189" s="158">
        <f>AVERAGE(Q189,AC189,BA189,BH189,BY189,CR189,DL189,DV189,ED189,AO189)</f>
        <v>77.935876334692537</v>
      </c>
      <c r="EN189" s="139">
        <f>AVERAGE(Q189,AC189,BA189,BH189,BY189,CR189,DL189,DV189,ED189,AO189)</f>
        <v>77.935876334692537</v>
      </c>
      <c r="EO189" s="84"/>
      <c r="EP189" s="85"/>
      <c r="EQ189" s="46"/>
    </row>
    <row r="190" spans="1:149" ht="14.45" customHeight="1" x14ac:dyDescent="0.25">
      <c r="A190" s="64" t="s">
        <v>173</v>
      </c>
      <c r="B190" s="156" t="str">
        <f>INDEX('Economy Names'!$A$2:$H$213,'Economy Names'!L179,'Economy Names'!$K$1)</f>
        <v>Sri Lanka</v>
      </c>
      <c r="C190" s="65">
        <v>7</v>
      </c>
      <c r="D190" s="66">
        <f>(IF(C190=-1,0,(IF(C190&gt;C$4,0,IF(C190&lt;C$3,1,((C$4-C190)/C$5))))))*100</f>
        <v>64.705882352941174</v>
      </c>
      <c r="E190" s="65">
        <v>8</v>
      </c>
      <c r="F190" s="66">
        <f>(IF(E190=-1,0,(IF(E190&gt;E$4,0,IF(E190&lt;E$3,1,((E$4-E190)/E$5))))))*100</f>
        <v>92.462311557788951</v>
      </c>
      <c r="G190" s="67">
        <v>8.7009951434054695</v>
      </c>
      <c r="H190" s="66">
        <f>(IF(G190=-1,0,(IF(G190&gt;G$4,0,IF(G190&lt;G$3,1,((G$4-G190)/G$5))))))*100</f>
        <v>95.649502428297268</v>
      </c>
      <c r="I190" s="65">
        <v>7</v>
      </c>
      <c r="J190" s="66">
        <f>(IF(I190=-1,0,(IF(I190&gt;I$4,0,IF(I190&lt;I$3,1,((I$4-I190)/I$5))))))*100</f>
        <v>64.705882352941174</v>
      </c>
      <c r="K190" s="65">
        <v>8</v>
      </c>
      <c r="L190" s="66">
        <f>(IF(K190=-1,0,(IF(K190&gt;K$4,0,IF(K190&lt;K$3,1,((K$4-K190)/K$5))))))*100</f>
        <v>92.462311557788951</v>
      </c>
      <c r="M190" s="67">
        <v>8.7009951434054695</v>
      </c>
      <c r="N190" s="68">
        <f>(IF(M190=-1,0,(IF(M190&gt;M$4,0,IF(M190&lt;M$3,1,((M$4-M190)/M$5))))))*100</f>
        <v>95.649502428297268</v>
      </c>
      <c r="O190" s="67">
        <v>0</v>
      </c>
      <c r="P190" s="66">
        <f>(IF(O190=-1,0,(IF(O190&gt;O$4,0,IF(O190&lt;O$3,1,((O$4-O190)/O$5))))))*100</f>
        <v>100</v>
      </c>
      <c r="Q190" s="68">
        <f>25%*P190+12.5%*D190+12.5%*F190+12.5%*H190+12.5%*J190+12.5%*L190+12.5%*N190</f>
        <v>88.204424084756866</v>
      </c>
      <c r="R190" s="78">
        <f>+Q190</f>
        <v>88.204424084756866</v>
      </c>
      <c r="S190" s="115">
        <f>+ROUND(Q190,1)</f>
        <v>88.2</v>
      </c>
      <c r="T190" s="69">
        <f>RANK(R190,R$13:R$224)</f>
        <v>85</v>
      </c>
      <c r="U190" s="70">
        <v>13</v>
      </c>
      <c r="V190" s="66">
        <f>(IF(U190=-1,0,(IF(U190&gt;U$4,0,IF(U190&lt;U$3,1,((U$4-U190)/U$5))))))*100</f>
        <v>68</v>
      </c>
      <c r="W190" s="70">
        <v>86</v>
      </c>
      <c r="X190" s="66">
        <f>(IF(W190=-1,0,(IF(W190&gt;W$4,0,IF(W190&lt;W$3,1,((W$4-W190)/W$5))))))*100</f>
        <v>82.708933717579242</v>
      </c>
      <c r="Y190" s="71">
        <v>0.33443625412924999</v>
      </c>
      <c r="Z190" s="68">
        <f>(IF(Y190=-1,0,(IF(Y190&gt;Y$4,0,IF(Y190&lt;Y$3,1,((Y$4-Y190)/Y$5))))))*100</f>
        <v>98.327818729353737</v>
      </c>
      <c r="AA190" s="70">
        <v>6</v>
      </c>
      <c r="AB190" s="66">
        <f>IF(AA190="No Practice", 0, AA190/15*100)</f>
        <v>40</v>
      </c>
      <c r="AC190" s="68">
        <f>AVERAGE(V190,X190,Z190,AB190)</f>
        <v>72.259188111733238</v>
      </c>
      <c r="AD190" s="68">
        <f>+AC190</f>
        <v>72.259188111733238</v>
      </c>
      <c r="AE190" s="115">
        <f>+ROUND(AC190,1)</f>
        <v>72.3</v>
      </c>
      <c r="AF190" s="72">
        <f>RANK(AD190,AD$13:AD$224)</f>
        <v>66</v>
      </c>
      <c r="AG190" s="70">
        <v>5</v>
      </c>
      <c r="AH190" s="66">
        <f>(IF(AG190=-1,0,(IF(AG190&gt;AG$4,0,IF(AG190&lt;AG$3,1,((AG$4-AG190)/AG$5))))))*100</f>
        <v>66.666666666666657</v>
      </c>
      <c r="AI190" s="70">
        <v>100</v>
      </c>
      <c r="AJ190" s="66">
        <f>(IF(AI190=-1,0,(IF(AI190&gt;AI$4,0,IF(AI190&lt;AI$3,1,((AI$4-AI190)/AI$5))))))*100</f>
        <v>64.347826086956516</v>
      </c>
      <c r="AK190" s="71">
        <v>663.47974250508605</v>
      </c>
      <c r="AL190" s="66">
        <f>(IF(AK190=-1,0,(IF(AK190&gt;AK$4,0,IF(AK190&lt;AK$3,1,((AK$4-AK190)/AK$5))))))*100</f>
        <v>91.808892067838457</v>
      </c>
      <c r="AM190" s="70">
        <v>6</v>
      </c>
      <c r="AN190" s="66">
        <f>+IF(AM190="No Practice",0,AM190/8)*100</f>
        <v>75</v>
      </c>
      <c r="AO190" s="74">
        <f>AVERAGE(AH190,AJ190,AL190,AN190)</f>
        <v>74.455846205365418</v>
      </c>
      <c r="AP190" s="68">
        <f>+AO190</f>
        <v>74.455846205365418</v>
      </c>
      <c r="AQ190" s="115">
        <f>+ROUND(AO190,1)</f>
        <v>74.5</v>
      </c>
      <c r="AR190" s="69">
        <f>RANK(AP190,AP$13:AP$224)</f>
        <v>89</v>
      </c>
      <c r="AS190" s="75">
        <v>8</v>
      </c>
      <c r="AT190" s="66">
        <f>(IF(AS190=-1,0,(IF(AS190&gt;AS$4,0,IF(AS190&lt;AS$3,1,((AS$4-AS190)/AS$5))))))*100</f>
        <v>41.666666666666671</v>
      </c>
      <c r="AU190" s="75">
        <v>39</v>
      </c>
      <c r="AV190" s="66">
        <f>(IF(AU190=-1,0,(IF(AU190&gt;AU$4,0,IF(AU190&lt;AU$3,1,((AU$4-AU190)/AU$5))))))*100</f>
        <v>81.818181818181827</v>
      </c>
      <c r="AW190" s="75">
        <v>5.1488179727515</v>
      </c>
      <c r="AX190" s="68">
        <f>(IF(AW190=-1,0,(IF(AW190&gt;AW$4,0,IF(AW190&lt;AW$3,1,((AW$4-AW190)/AW$5))))))*100</f>
        <v>65.674546848323331</v>
      </c>
      <c r="AY190" s="75">
        <v>5.5</v>
      </c>
      <c r="AZ190" s="66">
        <f>+IF(AY190="No Practice",0,AY190/30)*100</f>
        <v>18.333333333333332</v>
      </c>
      <c r="BA190" s="76">
        <f>AVERAGE(AT190,AV190,AX190,AZ190)</f>
        <v>51.873182166626293</v>
      </c>
      <c r="BB190" s="68">
        <f>+BA190</f>
        <v>51.873182166626293</v>
      </c>
      <c r="BC190" s="115">
        <f>+ROUND(BA190,1)</f>
        <v>51.9</v>
      </c>
      <c r="BD190" s="69">
        <f>RANK(BB190,BB$13:BB$224)</f>
        <v>138</v>
      </c>
      <c r="BE190" s="73">
        <v>6</v>
      </c>
      <c r="BF190" s="73">
        <v>2</v>
      </c>
      <c r="BG190" s="77">
        <f>+SUM(BE190,BF190)</f>
        <v>8</v>
      </c>
      <c r="BH190" s="76">
        <f>(IF(BG190=-1,0,(IF(BG190&lt;BG$4,0,IF(BG190&gt;BG$3,1,((-BG$4+BG190)/BG$5))))))*100</f>
        <v>40</v>
      </c>
      <c r="BI190" s="119">
        <f>+BH190</f>
        <v>40</v>
      </c>
      <c r="BJ190" s="115">
        <f>ROUND(BH190,1)</f>
        <v>40</v>
      </c>
      <c r="BK190" s="69">
        <f>RANK(BI190,BI$13:BI$224)</f>
        <v>132</v>
      </c>
      <c r="BL190" s="73">
        <v>8</v>
      </c>
      <c r="BM190" s="68">
        <f>(IF(BL190=-1,0,(IF(BL190&lt;BL$4,0,IF(BL190&gt;BL$3,1,((-BL$4+BL190)/BL$5))))))*100</f>
        <v>80</v>
      </c>
      <c r="BN190" s="73">
        <v>5</v>
      </c>
      <c r="BO190" s="68">
        <f>(IF(BN190=-1,0,(IF(BN190&lt;BN$4,0,IF(BN190&gt;BN$3,1,((-BN$4+BN190)/BN$5))))))*100</f>
        <v>50</v>
      </c>
      <c r="BP190" s="73">
        <v>7</v>
      </c>
      <c r="BQ190" s="68">
        <f>(IF(BP190=-1,0,(IF(BP190&lt;BP$4,0,IF(BP190&gt;BP$3,1,((-BP$4+BP190)/BP$5))))))*100</f>
        <v>70</v>
      </c>
      <c r="BR190" s="73">
        <v>5</v>
      </c>
      <c r="BS190" s="78">
        <f>(IF(BR190=-1,0,(IF(BR190&lt;BR$4,0,IF(BR190&gt;BR$3,1,((-BR$4+BR190)/BR$5))))))*100</f>
        <v>83.333333333333343</v>
      </c>
      <c r="BT190" s="73">
        <v>6</v>
      </c>
      <c r="BU190" s="68">
        <f>(IF(BT190=-1,0,(IF(BT190&lt;BT$4,0,IF(BT190&gt;BT$3,1,((-BT$4+BT190)/BT$5))))))*100</f>
        <v>85.714285714285708</v>
      </c>
      <c r="BV190" s="73">
        <v>5</v>
      </c>
      <c r="BW190" s="66">
        <f>(IF(BV190=-1,0,(IF(BV190&lt;BV$4,0,IF(BV190&gt;BV$3,1,((-BV$4+BV190)/BV$5))))))*100</f>
        <v>71.428571428571431</v>
      </c>
      <c r="BX190" s="77">
        <f>+SUM(BN190,BL190,BP190,BR190,BT190,BV190)</f>
        <v>36</v>
      </c>
      <c r="BY190" s="80">
        <f>(IF(BX190=-1,0,(IF(BX190&lt;BX$4,0,IF(BX190&gt;BX$3,1,((-BX$4+BX190)/BX$5))))))*100</f>
        <v>72</v>
      </c>
      <c r="BZ190" s="78">
        <f>+BY190</f>
        <v>72</v>
      </c>
      <c r="CA190" s="115">
        <f>+ROUND(BY190,1)</f>
        <v>72</v>
      </c>
      <c r="CB190" s="72">
        <f>RANK(BZ190,BZ$13:BZ$224)</f>
        <v>28</v>
      </c>
      <c r="CC190" s="73">
        <v>36</v>
      </c>
      <c r="CD190" s="68">
        <f>(IF(CC190=-1,0,(IF(CC190&gt;CC$4,0,IF(CC190&lt;CC$3,1,((CC$4-CC190)/CC$5))))))*100</f>
        <v>45</v>
      </c>
      <c r="CE190" s="73">
        <v>129</v>
      </c>
      <c r="CF190" s="66">
        <f>(IF(CE190=-1,0,(IF(CE190&gt;CE$4,0,IF(CE190&lt;CE$3,1,((CE$4-CE190)/CE$5))))))*100</f>
        <v>87.635239567233384</v>
      </c>
      <c r="CG190" s="73">
        <v>55.224796418602999</v>
      </c>
      <c r="CH190" s="66">
        <f>(IF(CG190=-1,0,(IF(CG190&gt;CG$4,0,IF(CG190&lt;CG$3,1,((CG$4-CG190)/CG$5)^$CH$3)))))*100</f>
        <v>57.157322052802797</v>
      </c>
      <c r="CI190" s="73" t="s">
        <v>1975</v>
      </c>
      <c r="CJ190" s="78">
        <f>IF(CI190="NO VAT","No VAT",(IF(CI190="NO REFUND",0,(IF(CI190&gt;CI$5,0,IF(CI190&lt;CI$3,1,((CI$5-CI190)/CI$5))))))*100)</f>
        <v>0</v>
      </c>
      <c r="CK190" s="73" t="s">
        <v>1975</v>
      </c>
      <c r="CL190" s="68">
        <f>IF(CK190="NO VAT","No VAT",(IF(CK190="NO REFUND",0,(IF(CK190&gt;CK$4,0,IF(CK190&lt;CK$3,1,((CK$4-CK190)/CK$5))))))*100)</f>
        <v>0</v>
      </c>
      <c r="CM190" s="73">
        <v>3</v>
      </c>
      <c r="CN190" s="68">
        <f>IF(CM190="NO CIT","No CIT",IF(CM190&gt;CM$4,0,IF(CM190&lt;CM$3,1,((CM$4-CM190)/CM$5)))*100)</f>
        <v>97.247706422018354</v>
      </c>
      <c r="CO190" s="73">
        <v>0</v>
      </c>
      <c r="CP190" s="66">
        <f>IF(CO190="NO CIT","No CIT",IF(CO190&gt;CO$4,0,IF(CO190&lt;CO$3,1,((CO$5-CO190)/CO$5)))*100)</f>
        <v>100</v>
      </c>
      <c r="CQ190" s="157">
        <f>IF(OR(ISNUMBER(CJ190),ISNUMBER(CL190),ISNUMBER(CN190),ISNUMBER(CP190)),AVERAGE(CJ190,CL190,CN190,CP190),"")</f>
        <v>49.311926605504588</v>
      </c>
      <c r="CR190" s="128">
        <f>AVERAGE(CD190,CF190,CH190,CQ190)</f>
        <v>59.776122056385191</v>
      </c>
      <c r="CS190" s="78">
        <f>+CR190</f>
        <v>59.776122056385191</v>
      </c>
      <c r="CT190" s="115">
        <f>ROUND(CR190,1)</f>
        <v>59.8</v>
      </c>
      <c r="CU190" s="69">
        <f>RANK(CS190,CS$13:CS$224)</f>
        <v>142</v>
      </c>
      <c r="CV190" s="73">
        <v>43</v>
      </c>
      <c r="CW190" s="68">
        <f>(IF(CV190=-1,0,(IF(CV190&gt;CV$4,0,IF(CV190&lt;CV$3,1,((CV$4-CV190)/CV$5))))))*100</f>
        <v>73.584905660377359</v>
      </c>
      <c r="CX190" s="73">
        <v>48</v>
      </c>
      <c r="CY190" s="68">
        <f>(IF(CX190=-1,0,(IF(CX190&gt;CX$4,0,IF(CX190&lt;CX$3,1,((CX$4-CX190)/CX$5))))))*100</f>
        <v>72.189349112426044</v>
      </c>
      <c r="CZ190" s="73">
        <v>366.11111111111097</v>
      </c>
      <c r="DA190" s="68">
        <f>(IF(CZ190=-1,0,(IF(CZ190&gt;CZ$4,0,IF(CZ190&lt;CZ$3,1,((CZ$4-CZ190)/CZ$5))))))*100</f>
        <v>65.461215932914058</v>
      </c>
      <c r="DB190" s="73">
        <v>57.5833333333333</v>
      </c>
      <c r="DC190" s="68">
        <f>(IF(DB190=-1,0,(IF(DB190&gt;DB$4,0,IF(DB190&lt;DB$3,1,((DB$4-DB190)/DB$5))))))*100</f>
        <v>85.604166666666671</v>
      </c>
      <c r="DD190" s="73">
        <v>72</v>
      </c>
      <c r="DE190" s="68">
        <f>(IF(DD190=-1,0,(IF(DD190&gt;DD$4,0,IF(DD190&lt;DD$3,1,((DD$4-DD190)/DD$5))))))*100</f>
        <v>74.551971326164875</v>
      </c>
      <c r="DF190" s="73">
        <v>48</v>
      </c>
      <c r="DG190" s="68">
        <f>(IF(DF190=-1,0,(IF(DF190&gt;DF$4,0,IF(DF190&lt;DF$3,1,((DF$4-DF190)/DF$5))))))*100</f>
        <v>80.3347280334728</v>
      </c>
      <c r="DH190" s="73">
        <v>299.666666666666</v>
      </c>
      <c r="DI190" s="68">
        <f>(IF(DH190=-1,0,(IF(DH190&gt;DH$4,0,IF(DH190&lt;DH$3,1,((DH$4-DH190)/DH$5))))))*100</f>
        <v>75.027777777777828</v>
      </c>
      <c r="DJ190" s="73">
        <v>282.777777777778</v>
      </c>
      <c r="DK190" s="66">
        <f>(IF(DJ190=-1,0,(IF(DJ190&gt;DJ$4,0,IF(DJ190&lt;DJ$3,1,((DJ$4-DJ190)/DJ$5))))))*100</f>
        <v>59.603174603174566</v>
      </c>
      <c r="DL190" s="78">
        <f>AVERAGE(CW190,CY190,DA190,DC190,DE190,DG190,DI190,DK190)</f>
        <v>73.294661139121771</v>
      </c>
      <c r="DM190" s="78">
        <f>+DL190</f>
        <v>73.294661139121771</v>
      </c>
      <c r="DN190" s="115">
        <f>ROUND(DL190,1)</f>
        <v>73.3</v>
      </c>
      <c r="DO190" s="69">
        <f>RANK(DM190,DM$13:DM$224)</f>
        <v>96</v>
      </c>
      <c r="DP190" s="67">
        <v>1318</v>
      </c>
      <c r="DQ190" s="66">
        <f>(IF(DP190=-1,0,(IF(DP190&gt;DP$4,0,IF(DP190&lt;DP$3,1,((DP$4-DP190)/DP$5))))))*100</f>
        <v>1.8032786885245904</v>
      </c>
      <c r="DR190" s="67">
        <v>22.8</v>
      </c>
      <c r="DS190" s="66">
        <f>(IF(DR190=-1,0,(IF(DR190&gt;DR$4,0,IF(DR190&lt;DR$3,1,((DR$4-DR190)/DR$5))))))*100</f>
        <v>74.465691788526428</v>
      </c>
      <c r="DT190" s="67">
        <v>8.5</v>
      </c>
      <c r="DU190" s="66">
        <f>DT190/18*100</f>
        <v>47.222222222222221</v>
      </c>
      <c r="DV190" s="78">
        <f>AVERAGE(DU190,DQ190,DS190)</f>
        <v>41.163730899757745</v>
      </c>
      <c r="DW190" s="78">
        <f>+DV190</f>
        <v>41.163730899757745</v>
      </c>
      <c r="DX190" s="115">
        <f>ROUND(DV190,1)</f>
        <v>41.2</v>
      </c>
      <c r="DY190" s="69">
        <f>RANK(DW190,DW$13:DW$224)</f>
        <v>164</v>
      </c>
      <c r="DZ190" s="67">
        <v>43.0298784319059</v>
      </c>
      <c r="EA190" s="68">
        <f>(IF(DZ190=-1,0,(IF(DZ190&lt;DZ$4,0,IF(DZ190&gt;DZ$3,1,((-DZ$4+DZ190)/DZ$5))))))*100</f>
        <v>46.318491315291595</v>
      </c>
      <c r="EB190" s="67">
        <v>7</v>
      </c>
      <c r="EC190" s="66">
        <f>(IF(EB190=-1,0,(IF(EB190&lt;EB$4,0,IF(EB190&gt;EB$3,1,((-EB$4+EB190)/EB$5))))))*100</f>
        <v>43.75</v>
      </c>
      <c r="ED190" s="68">
        <f>AVERAGE(EA190,EC190)</f>
        <v>45.034245657645798</v>
      </c>
      <c r="EE190" s="78">
        <f>+ED190</f>
        <v>45.034245657645798</v>
      </c>
      <c r="EF190" s="115">
        <f>ROUND(ED190,1)</f>
        <v>45</v>
      </c>
      <c r="EG190" s="69">
        <f>RANK(EE190,EE$13:EE$224)</f>
        <v>94</v>
      </c>
      <c r="EH190" s="81"/>
      <c r="EI190" s="81"/>
      <c r="EJ190" s="81"/>
      <c r="EK190" s="83">
        <f>RANK(EN190,EN$13:EN$224)</f>
        <v>99</v>
      </c>
      <c r="EL190" s="134">
        <f>ROUND(EM190,1)</f>
        <v>61.8</v>
      </c>
      <c r="EM190" s="158">
        <f>AVERAGE(Q190,AC190,BA190,BH190,BY190,CR190,DL190,DV190,ED190,AO190)</f>
        <v>61.80614003213924</v>
      </c>
      <c r="EN190" s="139">
        <f>AVERAGE(Q190,AC190,BA190,BH190,BY190,CR190,DL190,DV190,ED190,AO190)</f>
        <v>61.80614003213924</v>
      </c>
      <c r="EO190" s="84"/>
      <c r="EP190" s="85"/>
      <c r="EQ190" s="46"/>
    </row>
    <row r="191" spans="1:149" ht="14.45" customHeight="1" x14ac:dyDescent="0.25">
      <c r="A191" s="64" t="s">
        <v>174</v>
      </c>
      <c r="B191" s="156" t="str">
        <f>INDEX('Economy Names'!$A$2:$H$213,'Economy Names'!L180,'Economy Names'!$K$1)</f>
        <v>St. Kitts and Nevis</v>
      </c>
      <c r="C191" s="65">
        <v>7</v>
      </c>
      <c r="D191" s="66">
        <f>(IF(C191=-1,0,(IF(C191&gt;C$4,0,IF(C191&lt;C$3,1,((C$4-C191)/C$5))))))*100</f>
        <v>64.705882352941174</v>
      </c>
      <c r="E191" s="65">
        <v>18.5</v>
      </c>
      <c r="F191" s="66">
        <f>(IF(E191=-1,0,(IF(E191&gt;E$4,0,IF(E191&lt;E$3,1,((E$4-E191)/E$5))))))*100</f>
        <v>81.909547738693462</v>
      </c>
      <c r="G191" s="67">
        <v>6.2164694691226101</v>
      </c>
      <c r="H191" s="66">
        <f>(IF(G191=-1,0,(IF(G191&gt;G$4,0,IF(G191&lt;G$3,1,((G$4-G191)/G$5))))))*100</f>
        <v>96.891765265438693</v>
      </c>
      <c r="I191" s="65">
        <v>7</v>
      </c>
      <c r="J191" s="66">
        <f>(IF(I191=-1,0,(IF(I191&gt;I$4,0,IF(I191&lt;I$3,1,((I$4-I191)/I$5))))))*100</f>
        <v>64.705882352941174</v>
      </c>
      <c r="K191" s="65">
        <v>18.5</v>
      </c>
      <c r="L191" s="66">
        <f>(IF(K191=-1,0,(IF(K191&gt;K$4,0,IF(K191&lt;K$3,1,((K$4-K191)/K$5))))))*100</f>
        <v>81.909547738693462</v>
      </c>
      <c r="M191" s="67">
        <v>6.2164694691226101</v>
      </c>
      <c r="N191" s="68">
        <f>(IF(M191=-1,0,(IF(M191&gt;M$4,0,IF(M191&lt;M$3,1,((M$4-M191)/M$5))))))*100</f>
        <v>96.891765265438693</v>
      </c>
      <c r="O191" s="67">
        <v>0</v>
      </c>
      <c r="P191" s="66">
        <f>(IF(O191=-1,0,(IF(O191&gt;O$4,0,IF(O191&lt;O$3,1,((O$4-O191)/O$5))))))*100</f>
        <v>100</v>
      </c>
      <c r="Q191" s="68">
        <f>25%*P191+12.5%*D191+12.5%*F191+12.5%*H191+12.5%*J191+12.5%*L191+12.5%*N191</f>
        <v>85.876798839268332</v>
      </c>
      <c r="R191" s="78">
        <f>+Q191</f>
        <v>85.876798839268332</v>
      </c>
      <c r="S191" s="115">
        <f>+ROUND(Q191,1)</f>
        <v>85.9</v>
      </c>
      <c r="T191" s="69">
        <f>RANK(R191,R$13:R$224)</f>
        <v>109</v>
      </c>
      <c r="U191" s="70">
        <v>12</v>
      </c>
      <c r="V191" s="66">
        <f>(IF(U191=-1,0,(IF(U191&gt;U$4,0,IF(U191&lt;U$3,1,((U$4-U191)/U$5))))))*100</f>
        <v>72</v>
      </c>
      <c r="W191" s="70">
        <v>105</v>
      </c>
      <c r="X191" s="66">
        <f>(IF(W191=-1,0,(IF(W191&gt;W$4,0,IF(W191&lt;W$3,1,((W$4-W191)/W$5))))))*100</f>
        <v>77.233429394812674</v>
      </c>
      <c r="Y191" s="71">
        <v>0.39284770541613001</v>
      </c>
      <c r="Z191" s="68">
        <f>(IF(Y191=-1,0,(IF(Y191&gt;Y$4,0,IF(Y191&lt;Y$3,1,((Y$4-Y191)/Y$5))))))*100</f>
        <v>98.035761472919347</v>
      </c>
      <c r="AA191" s="70">
        <v>7</v>
      </c>
      <c r="AB191" s="66">
        <f>IF(AA191="No Practice", 0, AA191/15*100)</f>
        <v>46.666666666666664</v>
      </c>
      <c r="AC191" s="68">
        <f>AVERAGE(V191,X191,Z191,AB191)</f>
        <v>73.48396438359967</v>
      </c>
      <c r="AD191" s="68">
        <f>+AC191</f>
        <v>73.48396438359967</v>
      </c>
      <c r="AE191" s="115">
        <f>+ROUND(AC191,1)</f>
        <v>73.5</v>
      </c>
      <c r="AF191" s="72">
        <f>RANK(AD191,AD$13:AD$224)</f>
        <v>58</v>
      </c>
      <c r="AG191" s="70">
        <v>4</v>
      </c>
      <c r="AH191" s="66">
        <f>(IF(AG191=-1,0,(IF(AG191&gt;AG$4,0,IF(AG191&lt;AG$3,1,((AG$4-AG191)/AG$5))))))*100</f>
        <v>83.333333333333343</v>
      </c>
      <c r="AI191" s="70">
        <v>18</v>
      </c>
      <c r="AJ191" s="66">
        <f>(IF(AI191=-1,0,(IF(AI191&gt;AI$4,0,IF(AI191&lt;AI$3,1,((AI$4-AI191)/AI$5))))))*100</f>
        <v>100</v>
      </c>
      <c r="AK191" s="71">
        <v>207.281452606502</v>
      </c>
      <c r="AL191" s="66">
        <f>(IF(AK191=-1,0,(IF(AK191&gt;AK$4,0,IF(AK191&lt;AK$3,1,((AK$4-AK191)/AK$5))))))*100</f>
        <v>97.440969720907376</v>
      </c>
      <c r="AM191" s="70">
        <v>0</v>
      </c>
      <c r="AN191" s="66">
        <f>+IF(AM191="No Practice",0,AM191/8)*100</f>
        <v>0</v>
      </c>
      <c r="AO191" s="74">
        <f>AVERAGE(AH191,AJ191,AL191,AN191)</f>
        <v>70.193575763560176</v>
      </c>
      <c r="AP191" s="68">
        <f>+AO191</f>
        <v>70.193575763560176</v>
      </c>
      <c r="AQ191" s="115">
        <f>+ROUND(AO191,1)</f>
        <v>70.2</v>
      </c>
      <c r="AR191" s="69">
        <f>RANK(AP191,AP$13:AP$224)</f>
        <v>110</v>
      </c>
      <c r="AS191" s="75">
        <v>6</v>
      </c>
      <c r="AT191" s="66">
        <f>(IF(AS191=-1,0,(IF(AS191&gt;AS$4,0,IF(AS191&lt;AS$3,1,((AS$4-AS191)/AS$5))))))*100</f>
        <v>58.333333333333336</v>
      </c>
      <c r="AU191" s="75">
        <v>224</v>
      </c>
      <c r="AV191" s="66">
        <f>(IF(AU191=-1,0,(IF(AU191&gt;AU$4,0,IF(AU191&lt;AU$3,1,((AU$4-AU191)/AU$5))))))*100</f>
        <v>0</v>
      </c>
      <c r="AW191" s="75">
        <v>10.9363877167706</v>
      </c>
      <c r="AX191" s="68">
        <f>(IF(AW191=-1,0,(IF(AW191&gt;AW$4,0,IF(AW191&lt;AW$3,1,((AW$4-AW191)/AW$5))))))*100</f>
        <v>27.090748554862664</v>
      </c>
      <c r="AY191" s="75">
        <v>9</v>
      </c>
      <c r="AZ191" s="66">
        <f>+IF(AY191="No Practice",0,AY191/30)*100</f>
        <v>30</v>
      </c>
      <c r="BA191" s="76">
        <f>AVERAGE(AT191,AV191,AX191,AZ191)</f>
        <v>28.856020472049</v>
      </c>
      <c r="BB191" s="68">
        <f>+BA191</f>
        <v>28.856020472049</v>
      </c>
      <c r="BC191" s="115">
        <f>+ROUND(BA191,1)</f>
        <v>28.9</v>
      </c>
      <c r="BD191" s="69">
        <f>RANK(BB191,BB$13:BB$224)</f>
        <v>185</v>
      </c>
      <c r="BE191" s="73">
        <v>0</v>
      </c>
      <c r="BF191" s="73">
        <v>5</v>
      </c>
      <c r="BG191" s="77">
        <f>+SUM(BE191,BF191)</f>
        <v>5</v>
      </c>
      <c r="BH191" s="76">
        <f>(IF(BG191=-1,0,(IF(BG191&lt;BG$4,0,IF(BG191&gt;BG$3,1,((-BG$4+BG191)/BG$5))))))*100</f>
        <v>25</v>
      </c>
      <c r="BI191" s="119">
        <f>+BH191</f>
        <v>25</v>
      </c>
      <c r="BJ191" s="115">
        <f>ROUND(BH191,1)</f>
        <v>25</v>
      </c>
      <c r="BK191" s="69">
        <f>RANK(BI191,BI$13:BI$224)</f>
        <v>165</v>
      </c>
      <c r="BL191" s="73">
        <v>4</v>
      </c>
      <c r="BM191" s="68">
        <f>(IF(BL191=-1,0,(IF(BL191&lt;BL$4,0,IF(BL191&gt;BL$3,1,((-BL$4+BL191)/BL$5))))))*100</f>
        <v>40</v>
      </c>
      <c r="BN191" s="73">
        <v>8</v>
      </c>
      <c r="BO191" s="68">
        <f>(IF(BN191=-1,0,(IF(BN191&lt;BN$4,0,IF(BN191&gt;BN$3,1,((-BN$4+BN191)/BN$5))))))*100</f>
        <v>80</v>
      </c>
      <c r="BP191" s="73">
        <v>8</v>
      </c>
      <c r="BQ191" s="68">
        <f>(IF(BP191=-1,0,(IF(BP191&lt;BP$4,0,IF(BP191&gt;BP$3,1,((-BP$4+BP191)/BP$5))))))*100</f>
        <v>80</v>
      </c>
      <c r="BR191" s="73">
        <v>3</v>
      </c>
      <c r="BS191" s="78">
        <f>(IF(BR191=-1,0,(IF(BR191&lt;BR$4,0,IF(BR191&gt;BR$3,1,((-BR$4+BR191)/BR$5))))))*100</f>
        <v>50</v>
      </c>
      <c r="BT191" s="73">
        <v>1</v>
      </c>
      <c r="BU191" s="68">
        <f>(IF(BT191=-1,0,(IF(BT191&lt;BT$4,0,IF(BT191&gt;BT$3,1,((-BT$4+BT191)/BT$5))))))*100</f>
        <v>14.285714285714285</v>
      </c>
      <c r="BV191" s="73">
        <v>2</v>
      </c>
      <c r="BW191" s="66">
        <f>(IF(BV191=-1,0,(IF(BV191&lt;BV$4,0,IF(BV191&gt;BV$3,1,((-BV$4+BV191)/BV$5))))))*100</f>
        <v>28.571428571428569</v>
      </c>
      <c r="BX191" s="77">
        <f>+SUM(BN191,BL191,BP191,BR191,BT191,BV191)</f>
        <v>26</v>
      </c>
      <c r="BY191" s="80">
        <f>(IF(BX191=-1,0,(IF(BX191&lt;BX$4,0,IF(BX191&gt;BX$3,1,((-BX$4+BX191)/BX$5))))))*100</f>
        <v>52</v>
      </c>
      <c r="BZ191" s="78">
        <f>+BY191</f>
        <v>52</v>
      </c>
      <c r="CA191" s="115">
        <f>+ROUND(BY191,1)</f>
        <v>52</v>
      </c>
      <c r="CB191" s="72">
        <f>RANK(BZ191,BZ$13:BZ$224)</f>
        <v>103</v>
      </c>
      <c r="CC191" s="73">
        <v>39</v>
      </c>
      <c r="CD191" s="68">
        <f>(IF(CC191=-1,0,(IF(CC191&gt;CC$4,0,IF(CC191&lt;CC$3,1,((CC$4-CC191)/CC$5))))))*100</f>
        <v>40</v>
      </c>
      <c r="CE191" s="73">
        <v>203</v>
      </c>
      <c r="CF191" s="66">
        <f>(IF(CE191=-1,0,(IF(CE191&gt;CE$4,0,IF(CE191&lt;CE$3,1,((CE$4-CE191)/CE$5))))))*100</f>
        <v>76.197836166924276</v>
      </c>
      <c r="CG191" s="73">
        <v>49.746051231207502</v>
      </c>
      <c r="CH191" s="66">
        <f>(IF(CG191=-1,0,(IF(CG191&gt;CG$4,0,IF(CG191&lt;CG$3,1,((CG$4-CG191)/CG$5)^$CH$3)))))*100</f>
        <v>65.709121981013254</v>
      </c>
      <c r="CI191" s="73">
        <v>10</v>
      </c>
      <c r="CJ191" s="78">
        <f>IF(CI191="NO VAT","No VAT",(IF(CI191="NO REFUND",0,(IF(CI191&gt;CI$5,0,IF(CI191&lt;CI$3,1,((CI$5-CI191)/CI$5))))))*100)</f>
        <v>80</v>
      </c>
      <c r="CK191" s="73">
        <v>42.642857142857103</v>
      </c>
      <c r="CL191" s="68">
        <f>IF(CK191="NO VAT","No VAT",(IF(CK191="NO REFUND",0,(IF(CK191&gt;CK$4,0,IF(CK191&lt;CK$3,1,((CK$4-CK191)/CK$5))))))*100)</f>
        <v>23.855488141202503</v>
      </c>
      <c r="CM191" s="73">
        <v>2</v>
      </c>
      <c r="CN191" s="68">
        <f>IF(CM191="NO CIT","No CIT",IF(CM191&gt;CM$4,0,IF(CM191&lt;CM$3,1,((CM$4-CM191)/CM$5)))*100)</f>
        <v>99.082568807339456</v>
      </c>
      <c r="CO191" s="73">
        <v>0</v>
      </c>
      <c r="CP191" s="66">
        <f>IF(CO191="NO CIT","No CIT",IF(CO191&gt;CO$4,0,IF(CO191&lt;CO$3,1,((CO$5-CO191)/CO$5)))*100)</f>
        <v>100</v>
      </c>
      <c r="CQ191" s="157">
        <f>IF(OR(ISNUMBER(CJ191),ISNUMBER(CL191),ISNUMBER(CN191),ISNUMBER(CP191)),AVERAGE(CJ191,CL191,CN191,CP191),"")</f>
        <v>75.734514237135485</v>
      </c>
      <c r="CR191" s="128">
        <f>AVERAGE(CD191,CF191,CH191,CQ191)</f>
        <v>64.410368096268257</v>
      </c>
      <c r="CS191" s="78">
        <f>+CR191</f>
        <v>64.410368096268257</v>
      </c>
      <c r="CT191" s="115">
        <f>ROUND(CR191,1)</f>
        <v>64.400000000000006</v>
      </c>
      <c r="CU191" s="69">
        <f>RANK(CS191,CS$13:CS$224)</f>
        <v>125</v>
      </c>
      <c r="CV191" s="73">
        <v>27</v>
      </c>
      <c r="CW191" s="68">
        <f>(IF(CV191=-1,0,(IF(CV191&gt;CV$4,0,IF(CV191&lt;CV$3,1,((CV$4-CV191)/CV$5))))))*100</f>
        <v>83.647798742138363</v>
      </c>
      <c r="CX191" s="73">
        <v>24</v>
      </c>
      <c r="CY191" s="68">
        <f>(IF(CX191=-1,0,(IF(CX191&gt;CX$4,0,IF(CX191&lt;CX$3,1,((CX$4-CX191)/CX$5))))))*100</f>
        <v>86.390532544378701</v>
      </c>
      <c r="CZ191" s="73">
        <v>335</v>
      </c>
      <c r="DA191" s="68">
        <f>(IF(CZ191=-1,0,(IF(CZ191&gt;CZ$4,0,IF(CZ191&lt;CZ$3,1,((CZ$4-CZ191)/CZ$5))))))*100</f>
        <v>68.396226415094347</v>
      </c>
      <c r="DB191" s="73">
        <v>100</v>
      </c>
      <c r="DC191" s="68">
        <f>(IF(DB191=-1,0,(IF(DB191&gt;DB$4,0,IF(DB191&lt;DB$3,1,((DB$4-DB191)/DB$5))))))*100</f>
        <v>75</v>
      </c>
      <c r="DD191" s="73">
        <v>37.142857142857103</v>
      </c>
      <c r="DE191" s="68">
        <f>(IF(DD191=-1,0,(IF(DD191&gt;DD$4,0,IF(DD191&lt;DD$3,1,((DD$4-DD191)/DD$5))))))*100</f>
        <v>87.045570916538679</v>
      </c>
      <c r="DF191" s="73">
        <v>33.142857142857103</v>
      </c>
      <c r="DG191" s="68">
        <f>(IF(DF191=-1,0,(IF(DF191&gt;DF$4,0,IF(DF191&lt;DF$3,1,((DF$4-DF191)/DF$5))))))*100</f>
        <v>86.551105797967736</v>
      </c>
      <c r="DH191" s="73">
        <v>310.71428571428601</v>
      </c>
      <c r="DI191" s="68">
        <f>(IF(DH191=-1,0,(IF(DH191&gt;DH$4,0,IF(DH191&lt;DH$3,1,((DH$4-DH191)/DH$5))))))*100</f>
        <v>74.107142857142833</v>
      </c>
      <c r="DJ191" s="73">
        <v>90</v>
      </c>
      <c r="DK191" s="66">
        <f>(IF(DJ191=-1,0,(IF(DJ191&gt;DJ$4,0,IF(DJ191&lt;DJ$3,1,((DJ$4-DJ191)/DJ$5))))))*100</f>
        <v>87.142857142857139</v>
      </c>
      <c r="DL191" s="78">
        <f>AVERAGE(CW191,CY191,DA191,DC191,DE191,DG191,DI191,DK191)</f>
        <v>81.035154302014718</v>
      </c>
      <c r="DM191" s="78">
        <f>+DL191</f>
        <v>81.035154302014718</v>
      </c>
      <c r="DN191" s="115">
        <f>ROUND(DL191,1)</f>
        <v>81</v>
      </c>
      <c r="DO191" s="69">
        <f>RANK(DM191,DM$13:DM$224)</f>
        <v>71</v>
      </c>
      <c r="DP191" s="67">
        <v>578</v>
      </c>
      <c r="DQ191" s="66">
        <f>(IF(DP191=-1,0,(IF(DP191&gt;DP$4,0,IF(DP191&lt;DP$3,1,((DP$4-DP191)/DP$5))))))*100</f>
        <v>62.459016393442624</v>
      </c>
      <c r="DR191" s="67">
        <v>26.6</v>
      </c>
      <c r="DS191" s="66">
        <f>(IF(DR191=-1,0,(IF(DR191&gt;DR$4,0,IF(DR191&lt;DR$3,1,((DR$4-DR191)/DR$5))))))*100</f>
        <v>70.191226096737907</v>
      </c>
      <c r="DT191" s="67">
        <v>11.5</v>
      </c>
      <c r="DU191" s="66">
        <f>DT191/18*100</f>
        <v>63.888888888888886</v>
      </c>
      <c r="DV191" s="78">
        <f>AVERAGE(DU191,DQ191,DS191)</f>
        <v>65.513043793023144</v>
      </c>
      <c r="DW191" s="78">
        <f>+DV191</f>
        <v>65.513043793023144</v>
      </c>
      <c r="DX191" s="115">
        <f>ROUND(DV191,1)</f>
        <v>65.5</v>
      </c>
      <c r="DY191" s="69">
        <f>RANK(DW191,DW$13:DW$224)</f>
        <v>49</v>
      </c>
      <c r="DZ191" s="67">
        <v>0</v>
      </c>
      <c r="EA191" s="68">
        <f>(IF(DZ191=-1,0,(IF(DZ191&lt;DZ$4,0,IF(DZ191&gt;DZ$3,1,((-DZ$4+DZ191)/DZ$5))))))*100</f>
        <v>0</v>
      </c>
      <c r="EB191" s="67">
        <v>0</v>
      </c>
      <c r="EC191" s="66">
        <f>(IF(EB191=-1,0,(IF(EB191&lt;EB$4,0,IF(EB191&gt;EB$3,1,((-EB$4+EB191)/EB$5))))))*100</f>
        <v>0</v>
      </c>
      <c r="ED191" s="68">
        <f>AVERAGE(EA191,EC191)</f>
        <v>0</v>
      </c>
      <c r="EE191" s="78">
        <f>+ED191</f>
        <v>0</v>
      </c>
      <c r="EF191" s="115">
        <f>ROUND(ED191,1)</f>
        <v>0</v>
      </c>
      <c r="EG191" s="69">
        <f>RANK(EE191,EE$13:EE$224)</f>
        <v>168</v>
      </c>
      <c r="EH191" s="81"/>
      <c r="EI191" s="81"/>
      <c r="EJ191" s="81"/>
      <c r="EK191" s="83">
        <f>RANK(EN191,EN$13:EN$224)</f>
        <v>139</v>
      </c>
      <c r="EL191" s="134">
        <f>ROUND(EM191,1)</f>
        <v>54.6</v>
      </c>
      <c r="EM191" s="158">
        <f>AVERAGE(Q191,AC191,BA191,BH191,BY191,CR191,DL191,DV191,ED191,AO191)</f>
        <v>54.636892564978325</v>
      </c>
      <c r="EN191" s="139">
        <f>AVERAGE(Q191,AC191,BA191,BH191,BY191,CR191,DL191,DV191,ED191,AO191)</f>
        <v>54.636892564978325</v>
      </c>
      <c r="EO191" s="84"/>
      <c r="EP191" s="85"/>
      <c r="EQ191" s="46"/>
    </row>
    <row r="192" spans="1:149" ht="14.45" customHeight="1" x14ac:dyDescent="0.25">
      <c r="A192" s="64" t="s">
        <v>175</v>
      </c>
      <c r="B192" s="156" t="str">
        <f>INDEX('Economy Names'!$A$2:$H$213,'Economy Names'!L181,'Economy Names'!$K$1)</f>
        <v>St. Lucia</v>
      </c>
      <c r="C192" s="65">
        <v>5</v>
      </c>
      <c r="D192" s="66">
        <f>(IF(C192=-1,0,(IF(C192&gt;C$4,0,IF(C192&lt;C$3,1,((C$4-C192)/C$5))))))*100</f>
        <v>76.470588235294116</v>
      </c>
      <c r="E192" s="65">
        <v>11</v>
      </c>
      <c r="F192" s="66">
        <f>(IF(E192=-1,0,(IF(E192&gt;E$4,0,IF(E192&lt;E$3,1,((E$4-E192)/E$5))))))*100</f>
        <v>89.447236180904525</v>
      </c>
      <c r="G192" s="67">
        <v>17.003881349774598</v>
      </c>
      <c r="H192" s="66">
        <f>(IF(G192=-1,0,(IF(G192&gt;G$4,0,IF(G192&lt;G$3,1,((G$4-G192)/G$5))))))*100</f>
        <v>91.498059325112706</v>
      </c>
      <c r="I192" s="65">
        <v>5</v>
      </c>
      <c r="J192" s="66">
        <f>(IF(I192=-1,0,(IF(I192&gt;I$4,0,IF(I192&lt;I$3,1,((I$4-I192)/I$5))))))*100</f>
        <v>76.470588235294116</v>
      </c>
      <c r="K192" s="65">
        <v>11</v>
      </c>
      <c r="L192" s="66">
        <f>(IF(K192=-1,0,(IF(K192&gt;K$4,0,IF(K192&lt;K$3,1,((K$4-K192)/K$5))))))*100</f>
        <v>89.447236180904525</v>
      </c>
      <c r="M192" s="67">
        <v>17.003881349774598</v>
      </c>
      <c r="N192" s="68">
        <f>(IF(M192=-1,0,(IF(M192&gt;M$4,0,IF(M192&lt;M$3,1,((M$4-M192)/M$5))))))*100</f>
        <v>91.498059325112706</v>
      </c>
      <c r="O192" s="67">
        <v>0</v>
      </c>
      <c r="P192" s="66">
        <f>(IF(O192=-1,0,(IF(O192&gt;O$4,0,IF(O192&lt;O$3,1,((O$4-O192)/O$5))))))*100</f>
        <v>100</v>
      </c>
      <c r="Q192" s="68">
        <f>25%*P192+12.5%*D192+12.5%*F192+12.5%*H192+12.5%*J192+12.5%*L192+12.5%*N192</f>
        <v>89.353970935327823</v>
      </c>
      <c r="R192" s="78">
        <f>+Q192</f>
        <v>89.353970935327823</v>
      </c>
      <c r="S192" s="115">
        <f>+ROUND(Q192,1)</f>
        <v>89.4</v>
      </c>
      <c r="T192" s="69">
        <f>RANK(R192,R$13:R$224)</f>
        <v>69</v>
      </c>
      <c r="U192" s="70">
        <v>14</v>
      </c>
      <c r="V192" s="66">
        <f>(IF(U192=-1,0,(IF(U192&gt;U$4,0,IF(U192&lt;U$3,1,((U$4-U192)/U$5))))))*100</f>
        <v>64</v>
      </c>
      <c r="W192" s="70">
        <v>116</v>
      </c>
      <c r="X192" s="66">
        <f>(IF(W192=-1,0,(IF(W192&gt;W$4,0,IF(W192&lt;W$3,1,((W$4-W192)/W$5))))))*100</f>
        <v>74.063400576368878</v>
      </c>
      <c r="Y192" s="71">
        <v>0.50884835442647003</v>
      </c>
      <c r="Z192" s="68">
        <f>(IF(Y192=-1,0,(IF(Y192&gt;Y$4,0,IF(Y192&lt;Y$3,1,((Y$4-Y192)/Y$5))))))*100</f>
        <v>97.455758227867648</v>
      </c>
      <c r="AA192" s="71">
        <v>10.5</v>
      </c>
      <c r="AB192" s="66">
        <f>IF(AA192="No Practice", 0, AA192/15*100)</f>
        <v>70</v>
      </c>
      <c r="AC192" s="68">
        <f>AVERAGE(V192,X192,Z192,AB192)</f>
        <v>76.379789701059138</v>
      </c>
      <c r="AD192" s="68">
        <f>+AC192</f>
        <v>76.379789701059138</v>
      </c>
      <c r="AE192" s="115">
        <f>+ROUND(AC192,1)</f>
        <v>76.400000000000006</v>
      </c>
      <c r="AF192" s="72">
        <f>RANK(AD192,AD$13:AD$224)</f>
        <v>38</v>
      </c>
      <c r="AG192" s="70">
        <v>6</v>
      </c>
      <c r="AH192" s="66">
        <f>(IF(AG192=-1,0,(IF(AG192&gt;AG$4,0,IF(AG192&lt;AG$3,1,((AG$4-AG192)/AG$5))))))*100</f>
        <v>50</v>
      </c>
      <c r="AI192" s="70">
        <v>26</v>
      </c>
      <c r="AJ192" s="66">
        <f>(IF(AI192=-1,0,(IF(AI192&gt;AI$4,0,IF(AI192&lt;AI$3,1,((AI$4-AI192)/AI$5))))))*100</f>
        <v>96.521739130434781</v>
      </c>
      <c r="AK192" s="71">
        <v>171.14496321565801</v>
      </c>
      <c r="AL192" s="66">
        <f>(IF(AK192=-1,0,(IF(AK192&gt;AK$4,0,IF(AK192&lt;AK$3,1,((AK$4-AK192)/AK$5))))))*100</f>
        <v>97.887099219559772</v>
      </c>
      <c r="AM192" s="70">
        <v>7</v>
      </c>
      <c r="AN192" s="66">
        <f>+IF(AM192="No Practice",0,AM192/8)*100</f>
        <v>87.5</v>
      </c>
      <c r="AO192" s="74">
        <f>AVERAGE(AH192,AJ192,AL192,AN192)</f>
        <v>82.977209587498635</v>
      </c>
      <c r="AP192" s="68">
        <f>+AO192</f>
        <v>82.977209587498635</v>
      </c>
      <c r="AQ192" s="115">
        <f>+ROUND(AO192,1)</f>
        <v>83</v>
      </c>
      <c r="AR192" s="69">
        <f>RANK(AP192,AP$13:AP$224)</f>
        <v>56</v>
      </c>
      <c r="AS192" s="75">
        <v>9</v>
      </c>
      <c r="AT192" s="66">
        <f>(IF(AS192=-1,0,(IF(AS192&gt;AS$4,0,IF(AS192&lt;AS$3,1,((AS$4-AS192)/AS$5))))))*100</f>
        <v>33.333333333333329</v>
      </c>
      <c r="AU192" s="75">
        <v>17</v>
      </c>
      <c r="AV192" s="66">
        <f>(IF(AU192=-1,0,(IF(AU192&gt;AU$4,0,IF(AU192&lt;AU$3,1,((AU$4-AU192)/AU$5))))))*100</f>
        <v>92.344497607655512</v>
      </c>
      <c r="AW192" s="75">
        <v>7.2008085419449603</v>
      </c>
      <c r="AX192" s="68">
        <f>(IF(AW192=-1,0,(IF(AW192&gt;AW$4,0,IF(AW192&lt;AW$3,1,((AW$4-AW192)/AW$5))))))*100</f>
        <v>51.994609720366938</v>
      </c>
      <c r="AY192" s="75">
        <v>18.5</v>
      </c>
      <c r="AZ192" s="66">
        <f>+IF(AY192="No Practice",0,AY192/30)*100</f>
        <v>61.666666666666671</v>
      </c>
      <c r="BA192" s="76">
        <f>AVERAGE(AT192,AV192,AX192,AZ192)</f>
        <v>59.834776832005616</v>
      </c>
      <c r="BB192" s="68">
        <f>+BA192</f>
        <v>59.834776832005616</v>
      </c>
      <c r="BC192" s="115">
        <f>+ROUND(BA192,1)</f>
        <v>59.8</v>
      </c>
      <c r="BD192" s="69">
        <f>RANK(BB192,BB$13:BB$224)</f>
        <v>107</v>
      </c>
      <c r="BE192" s="73">
        <v>0</v>
      </c>
      <c r="BF192" s="73">
        <v>5</v>
      </c>
      <c r="BG192" s="77">
        <f>+SUM(BE192,BF192)</f>
        <v>5</v>
      </c>
      <c r="BH192" s="76">
        <f>(IF(BG192=-1,0,(IF(BG192&lt;BG$4,0,IF(BG192&gt;BG$3,1,((-BG$4+BG192)/BG$5))))))*100</f>
        <v>25</v>
      </c>
      <c r="BI192" s="119">
        <f>+BH192</f>
        <v>25</v>
      </c>
      <c r="BJ192" s="115">
        <f>ROUND(BH192,1)</f>
        <v>25</v>
      </c>
      <c r="BK192" s="69">
        <f>RANK(BI192,BI$13:BI$224)</f>
        <v>165</v>
      </c>
      <c r="BL192" s="73">
        <v>4</v>
      </c>
      <c r="BM192" s="68">
        <f>(IF(BL192=-1,0,(IF(BL192&lt;BL$4,0,IF(BL192&gt;BL$3,1,((-BL$4+BL192)/BL$5))))))*100</f>
        <v>40</v>
      </c>
      <c r="BN192" s="73">
        <v>8</v>
      </c>
      <c r="BO192" s="68">
        <f>(IF(BN192=-1,0,(IF(BN192&lt;BN$4,0,IF(BN192&gt;BN$3,1,((-BN$4+BN192)/BN$5))))))*100</f>
        <v>80</v>
      </c>
      <c r="BP192" s="73">
        <v>8</v>
      </c>
      <c r="BQ192" s="68">
        <f>(IF(BP192=-1,0,(IF(BP192&lt;BP$4,0,IF(BP192&gt;BP$3,1,((-BP$4+BP192)/BP$5))))))*100</f>
        <v>80</v>
      </c>
      <c r="BR192" s="73">
        <v>3</v>
      </c>
      <c r="BS192" s="78">
        <f>(IF(BR192=-1,0,(IF(BR192&lt;BR$4,0,IF(BR192&gt;BR$3,1,((-BR$4+BR192)/BR$5))))))*100</f>
        <v>50</v>
      </c>
      <c r="BT192" s="73">
        <v>4</v>
      </c>
      <c r="BU192" s="68">
        <f>(IF(BT192=-1,0,(IF(BT192&lt;BT$4,0,IF(BT192&gt;BT$3,1,((-BT$4+BT192)/BT$5))))))*100</f>
        <v>57.142857142857139</v>
      </c>
      <c r="BV192" s="73">
        <v>2</v>
      </c>
      <c r="BW192" s="66">
        <f>(IF(BV192=-1,0,(IF(BV192&lt;BV$4,0,IF(BV192&gt;BV$3,1,((-BV$4+BV192)/BV$5))))))*100</f>
        <v>28.571428571428569</v>
      </c>
      <c r="BX192" s="77">
        <f>+SUM(BN192,BL192,BP192,BR192,BT192,BV192)</f>
        <v>29</v>
      </c>
      <c r="BY192" s="80">
        <f>(IF(BX192=-1,0,(IF(BX192&lt;BX$4,0,IF(BX192&gt;BX$3,1,((-BX$4+BX192)/BX$5))))))*100</f>
        <v>57.999999999999993</v>
      </c>
      <c r="BZ192" s="78">
        <f>+BY192</f>
        <v>57.999999999999993</v>
      </c>
      <c r="CA192" s="115">
        <f>+ROUND(BY192,1)</f>
        <v>58</v>
      </c>
      <c r="CB192" s="72">
        <f>RANK(BZ192,BZ$13:BZ$224)</f>
        <v>79</v>
      </c>
      <c r="CC192" s="73">
        <v>35</v>
      </c>
      <c r="CD192" s="68">
        <f>(IF(CC192=-1,0,(IF(CC192&gt;CC$4,0,IF(CC192&lt;CC$3,1,((CC$4-CC192)/CC$5))))))*100</f>
        <v>46.666666666666664</v>
      </c>
      <c r="CE192" s="73">
        <v>110</v>
      </c>
      <c r="CF192" s="66">
        <f>(IF(CE192=-1,0,(IF(CE192&gt;CE$4,0,IF(CE192&lt;CE$3,1,((CE$4-CE192)/CE$5))))))*100</f>
        <v>90.571870170015458</v>
      </c>
      <c r="CG192" s="73">
        <v>34.726540858778797</v>
      </c>
      <c r="CH192" s="66">
        <f>(IF(CG192=-1,0,(IF(CG192&gt;CG$4,0,IF(CG192&lt;CG$3,1,((CG$4-CG192)/CG$5)^$CH$3)))))*100</f>
        <v>87.891644552320159</v>
      </c>
      <c r="CI192" s="73">
        <v>8.25</v>
      </c>
      <c r="CJ192" s="78">
        <f>IF(CI192="NO VAT","No VAT",(IF(CI192="NO REFUND",0,(IF(CI192&gt;CI$5,0,IF(CI192&lt;CI$3,1,((CI$5-CI192)/CI$5))))))*100)</f>
        <v>83.5</v>
      </c>
      <c r="CK192" s="73">
        <v>25.595238095238098</v>
      </c>
      <c r="CL192" s="68">
        <f>IF(CK192="NO VAT","No VAT",(IF(CK192="NO REFUND",0,(IF(CK192&gt;CK$4,0,IF(CK192&lt;CK$3,1,((CK$4-CK192)/CK$5))))))*100)</f>
        <v>56.765949623092482</v>
      </c>
      <c r="CM192" s="73">
        <v>4.5</v>
      </c>
      <c r="CN192" s="68">
        <f>IF(CM192="NO CIT","No CIT",IF(CM192&gt;CM$4,0,IF(CM192&lt;CM$3,1,((CM$4-CM192)/CM$5)))*100)</f>
        <v>94.495412844036693</v>
      </c>
      <c r="CO192" s="73">
        <v>8.7142857142857206</v>
      </c>
      <c r="CP192" s="66">
        <f>IF(CO192="NO CIT","No CIT",IF(CO192&gt;CO$4,0,IF(CO192&lt;CO$3,1,((CO$5-CO192)/CO$5)))*100)</f>
        <v>72.76785714285711</v>
      </c>
      <c r="CQ192" s="157">
        <f>IF(OR(ISNUMBER(CJ192),ISNUMBER(CL192),ISNUMBER(CN192),ISNUMBER(CP192)),AVERAGE(CJ192,CL192,CN192,CP192),"")</f>
        <v>76.882304902496571</v>
      </c>
      <c r="CR192" s="128">
        <f>AVERAGE(CD192,CF192,CH192,CQ192)</f>
        <v>75.503121572874718</v>
      </c>
      <c r="CS192" s="78">
        <f>+CR192</f>
        <v>75.503121572874718</v>
      </c>
      <c r="CT192" s="115">
        <f>ROUND(CR192,1)</f>
        <v>75.5</v>
      </c>
      <c r="CU192" s="69">
        <f>RANK(CS192,CS$13:CS$224)</f>
        <v>84</v>
      </c>
      <c r="CV192" s="73">
        <v>27</v>
      </c>
      <c r="CW192" s="68">
        <f>(IF(CV192=-1,0,(IF(CV192&gt;CV$4,0,IF(CV192&lt;CV$3,1,((CV$4-CV192)/CV$5))))))*100</f>
        <v>83.647798742138363</v>
      </c>
      <c r="CX192" s="73">
        <v>19</v>
      </c>
      <c r="CY192" s="68">
        <f>(IF(CX192=-1,0,(IF(CX192&gt;CX$4,0,IF(CX192&lt;CX$3,1,((CX$4-CX192)/CX$5))))))*100</f>
        <v>89.349112426035504</v>
      </c>
      <c r="CZ192" s="73">
        <v>717.5</v>
      </c>
      <c r="DA192" s="68">
        <f>(IF(CZ192=-1,0,(IF(CZ192&gt;CZ$4,0,IF(CZ192&lt;CZ$3,1,((CZ$4-CZ192)/CZ$5))))))*100</f>
        <v>32.311320754716981</v>
      </c>
      <c r="DB192" s="73">
        <v>62.5</v>
      </c>
      <c r="DC192" s="68">
        <f>(IF(DB192=-1,0,(IF(DB192&gt;DB$4,0,IF(DB192&lt;DB$3,1,((DB$4-DB192)/DB$5))))))*100</f>
        <v>84.375</v>
      </c>
      <c r="DD192" s="73">
        <v>26.571428571428601</v>
      </c>
      <c r="DE192" s="68">
        <f>(IF(DD192=-1,0,(IF(DD192&gt;DD$4,0,IF(DD192&lt;DD$3,1,((DD$4-DD192)/DD$5))))))*100</f>
        <v>90.834613415258559</v>
      </c>
      <c r="DF192" s="73">
        <v>14.0714285714286</v>
      </c>
      <c r="DG192" s="68">
        <f>(IF(DF192=-1,0,(IF(DF192&gt;DF$4,0,IF(DF192&lt;DF$3,1,((DF$4-DF192)/DF$5))))))*100</f>
        <v>94.53078302450686</v>
      </c>
      <c r="DH192" s="73">
        <v>842.05454545454597</v>
      </c>
      <c r="DI192" s="68">
        <f>(IF(DH192=-1,0,(IF(DH192&gt;DH$4,0,IF(DH192&lt;DH$3,1,((DH$4-DH192)/DH$5))))))*100</f>
        <v>29.828787878787839</v>
      </c>
      <c r="DJ192" s="73">
        <v>97.5</v>
      </c>
      <c r="DK192" s="66">
        <f>(IF(DJ192=-1,0,(IF(DJ192&gt;DJ$4,0,IF(DJ192&lt;DJ$3,1,((DJ$4-DJ192)/DJ$5))))))*100</f>
        <v>86.071428571428584</v>
      </c>
      <c r="DL192" s="78">
        <f>AVERAGE(CW192,CY192,DA192,DC192,DE192,DG192,DI192,DK192)</f>
        <v>73.86860560160909</v>
      </c>
      <c r="DM192" s="78">
        <f>+DL192</f>
        <v>73.86860560160909</v>
      </c>
      <c r="DN192" s="115">
        <f>ROUND(DL192,1)</f>
        <v>73.900000000000006</v>
      </c>
      <c r="DO192" s="69">
        <f>RANK(DM192,DM$13:DM$224)</f>
        <v>93</v>
      </c>
      <c r="DP192" s="67">
        <v>645</v>
      </c>
      <c r="DQ192" s="66">
        <f>(IF(DP192=-1,0,(IF(DP192&gt;DP$4,0,IF(DP192&lt;DP$3,1,((DP$4-DP192)/DP$5))))))*100</f>
        <v>56.967213114754102</v>
      </c>
      <c r="DR192" s="67">
        <v>37.299999999999997</v>
      </c>
      <c r="DS192" s="66">
        <f>(IF(DR192=-1,0,(IF(DR192&gt;DR$4,0,IF(DR192&lt;DR$3,1,((DR$4-DR192)/DR$5))))))*100</f>
        <v>58.155230596175478</v>
      </c>
      <c r="DT192" s="67">
        <v>11.5</v>
      </c>
      <c r="DU192" s="66">
        <f>DT192/18*100</f>
        <v>63.888888888888886</v>
      </c>
      <c r="DV192" s="78">
        <f>AVERAGE(DU192,DQ192,DS192)</f>
        <v>59.670444199939489</v>
      </c>
      <c r="DW192" s="78">
        <f>+DV192</f>
        <v>59.670444199939489</v>
      </c>
      <c r="DX192" s="115">
        <f>ROUND(DV192,1)</f>
        <v>59.7</v>
      </c>
      <c r="DY192" s="69">
        <f>RANK(DW192,DW$13:DW$224)</f>
        <v>79</v>
      </c>
      <c r="DZ192" s="67">
        <v>43.507145271862598</v>
      </c>
      <c r="EA192" s="68">
        <f>(IF(DZ192=-1,0,(IF(DZ192&lt;DZ$4,0,IF(DZ192&gt;DZ$3,1,((-DZ$4+DZ192)/DZ$5))))))*100</f>
        <v>46.832233877139501</v>
      </c>
      <c r="EB192" s="67">
        <v>4</v>
      </c>
      <c r="EC192" s="66">
        <f>(IF(EB192=-1,0,(IF(EB192&lt;EB$4,0,IF(EB192&gt;EB$3,1,((-EB$4+EB192)/EB$5))))))*100</f>
        <v>25</v>
      </c>
      <c r="ED192" s="68">
        <f>AVERAGE(EA192,EC192)</f>
        <v>35.916116938569751</v>
      </c>
      <c r="EE192" s="78">
        <f>+ED192</f>
        <v>35.916116938569751</v>
      </c>
      <c r="EF192" s="115">
        <f>ROUND(ED192,1)</f>
        <v>35.9</v>
      </c>
      <c r="EG192" s="69">
        <f>RANK(EE192,EE$13:EE$224)</f>
        <v>131</v>
      </c>
      <c r="EH192" s="81"/>
      <c r="EI192" s="81"/>
      <c r="EJ192" s="81"/>
      <c r="EK192" s="83">
        <f>RANK(EN192,EN$13:EN$224)</f>
        <v>93</v>
      </c>
      <c r="EL192" s="134">
        <f>ROUND(EM192,1)</f>
        <v>63.7</v>
      </c>
      <c r="EM192" s="158">
        <f>AVERAGE(Q192,AC192,BA192,BH192,BY192,CR192,DL192,DV192,ED192,AO192)</f>
        <v>63.650403536888419</v>
      </c>
      <c r="EN192" s="139">
        <f>AVERAGE(Q192,AC192,BA192,BH192,BY192,CR192,DL192,DV192,ED192,AO192)</f>
        <v>63.650403536888419</v>
      </c>
      <c r="EO192" s="84"/>
      <c r="EP192" s="85"/>
      <c r="EQ192" s="46"/>
    </row>
    <row r="193" spans="1:147" ht="14.45" customHeight="1" x14ac:dyDescent="0.25">
      <c r="A193" s="64" t="s">
        <v>176</v>
      </c>
      <c r="B193" s="156" t="str">
        <f>INDEX('Economy Names'!$A$2:$H$213,'Economy Names'!L182,'Economy Names'!$K$1)</f>
        <v>St. Vincent and the Grenadines</v>
      </c>
      <c r="C193" s="65">
        <v>7</v>
      </c>
      <c r="D193" s="66">
        <f>(IF(C193=-1,0,(IF(C193&gt;C$4,0,IF(C193&lt;C$3,1,((C$4-C193)/C$5))))))*100</f>
        <v>64.705882352941174</v>
      </c>
      <c r="E193" s="65">
        <v>10</v>
      </c>
      <c r="F193" s="66">
        <f>(IF(E193=-1,0,(IF(E193&gt;E$4,0,IF(E193&lt;E$3,1,((E$4-E193)/E$5))))))*100</f>
        <v>90.452261306532662</v>
      </c>
      <c r="G193" s="67">
        <v>13.917918531542099</v>
      </c>
      <c r="H193" s="66">
        <f>(IF(G193=-1,0,(IF(G193&gt;G$4,0,IF(G193&lt;G$3,1,((G$4-G193)/G$5))))))*100</f>
        <v>93.041040734228943</v>
      </c>
      <c r="I193" s="65">
        <v>7</v>
      </c>
      <c r="J193" s="66">
        <f>(IF(I193=-1,0,(IF(I193&gt;I$4,0,IF(I193&lt;I$3,1,((I$4-I193)/I$5))))))*100</f>
        <v>64.705882352941174</v>
      </c>
      <c r="K193" s="65">
        <v>10</v>
      </c>
      <c r="L193" s="66">
        <f>(IF(K193=-1,0,(IF(K193&gt;K$4,0,IF(K193&lt;K$3,1,((K$4-K193)/K$5))))))*100</f>
        <v>90.452261306532662</v>
      </c>
      <c r="M193" s="67">
        <v>13.917918531542099</v>
      </c>
      <c r="N193" s="68">
        <f>(IF(M193=-1,0,(IF(M193&gt;M$4,0,IF(M193&lt;M$3,1,((M$4-M193)/M$5))))))*100</f>
        <v>93.041040734228943</v>
      </c>
      <c r="O193" s="67">
        <v>0</v>
      </c>
      <c r="P193" s="66">
        <f>(IF(O193=-1,0,(IF(O193&gt;O$4,0,IF(O193&lt;O$3,1,((O$4-O193)/O$5))))))*100</f>
        <v>100</v>
      </c>
      <c r="Q193" s="68">
        <f>25%*P193+12.5%*D193+12.5%*F193+12.5%*H193+12.5%*J193+12.5%*L193+12.5%*N193</f>
        <v>87.049796098425702</v>
      </c>
      <c r="R193" s="78">
        <f>+Q193</f>
        <v>87.049796098425702</v>
      </c>
      <c r="S193" s="115">
        <f>+ROUND(Q193,1)</f>
        <v>87</v>
      </c>
      <c r="T193" s="69">
        <f>RANK(R193,R$13:R$224)</f>
        <v>93</v>
      </c>
      <c r="U193" s="70">
        <v>14</v>
      </c>
      <c r="V193" s="66">
        <f>(IF(U193=-1,0,(IF(U193&gt;U$4,0,IF(U193&lt;U$3,1,((U$4-U193)/U$5))))))*100</f>
        <v>64</v>
      </c>
      <c r="W193" s="70">
        <v>92</v>
      </c>
      <c r="X193" s="66">
        <f>(IF(W193=-1,0,(IF(W193&gt;W$4,0,IF(W193&lt;W$3,1,((W$4-W193)/W$5))))))*100</f>
        <v>80.979827089337178</v>
      </c>
      <c r="Y193" s="71">
        <v>0.11274683583535</v>
      </c>
      <c r="Z193" s="68">
        <f>(IF(Y193=-1,0,(IF(Y193&gt;Y$4,0,IF(Y193&lt;Y$3,1,((Y$4-Y193)/Y$5))))))*100</f>
        <v>99.436265820823252</v>
      </c>
      <c r="AA193" s="70">
        <v>8</v>
      </c>
      <c r="AB193" s="66">
        <f>IF(AA193="No Practice", 0, AA193/15*100)</f>
        <v>53.333333333333336</v>
      </c>
      <c r="AC193" s="68">
        <f>AVERAGE(V193,X193,Z193,AB193)</f>
        <v>74.43735656087344</v>
      </c>
      <c r="AD193" s="68">
        <f>+AC193</f>
        <v>74.43735656087344</v>
      </c>
      <c r="AE193" s="115">
        <f>+ROUND(AC193,1)</f>
        <v>74.400000000000006</v>
      </c>
      <c r="AF193" s="72">
        <f>RANK(AD193,AD$13:AD$224)</f>
        <v>51</v>
      </c>
      <c r="AG193" s="70">
        <v>3</v>
      </c>
      <c r="AH193" s="66">
        <f>(IF(AG193=-1,0,(IF(AG193&gt;AG$4,0,IF(AG193&lt;AG$3,1,((AG$4-AG193)/AG$5))))))*100</f>
        <v>100</v>
      </c>
      <c r="AI193" s="70">
        <v>52</v>
      </c>
      <c r="AJ193" s="66">
        <f>(IF(AI193=-1,0,(IF(AI193&gt;AI$4,0,IF(AI193&lt;AI$3,1,((AI$4-AI193)/AI$5))))))*100</f>
        <v>85.217391304347828</v>
      </c>
      <c r="AK193" s="71">
        <v>46.581055546044198</v>
      </c>
      <c r="AL193" s="66">
        <f>(IF(AK193=-1,0,(IF(AK193&gt;AK$4,0,IF(AK193&lt;AK$3,1,((AK$4-AK193)/AK$5))))))*100</f>
        <v>99.4249252401723</v>
      </c>
      <c r="AM193" s="70">
        <v>0</v>
      </c>
      <c r="AN193" s="66">
        <f>+IF(AM193="No Practice",0,AM193/8)*100</f>
        <v>0</v>
      </c>
      <c r="AO193" s="74">
        <f>AVERAGE(AH193,AJ193,AL193,AN193)</f>
        <v>71.160579136130025</v>
      </c>
      <c r="AP193" s="68">
        <f>+AO193</f>
        <v>71.160579136130025</v>
      </c>
      <c r="AQ193" s="115">
        <f>+ROUND(AO193,1)</f>
        <v>71.2</v>
      </c>
      <c r="AR193" s="69">
        <f>RANK(AP193,AP$13:AP$224)</f>
        <v>105</v>
      </c>
      <c r="AS193" s="75">
        <v>7</v>
      </c>
      <c r="AT193" s="66">
        <f>(IF(AS193=-1,0,(IF(AS193&gt;AS$4,0,IF(AS193&lt;AS$3,1,((AS$4-AS193)/AS$5))))))*100</f>
        <v>50</v>
      </c>
      <c r="AU193" s="75">
        <v>47</v>
      </c>
      <c r="AV193" s="66">
        <f>(IF(AU193=-1,0,(IF(AU193&gt;AU$4,0,IF(AU193&lt;AU$3,1,((AU$4-AU193)/AU$5))))))*100</f>
        <v>77.990430622009569</v>
      </c>
      <c r="AW193" s="75">
        <v>11.829156699682001</v>
      </c>
      <c r="AX193" s="68">
        <f>(IF(AW193=-1,0,(IF(AW193&gt;AW$4,0,IF(AW193&lt;AW$3,1,((AW$4-AW193)/AW$5))))))*100</f>
        <v>21.138955335453328</v>
      </c>
      <c r="AY193" s="75">
        <v>7</v>
      </c>
      <c r="AZ193" s="66">
        <f>+IF(AY193="No Practice",0,AY193/30)*100</f>
        <v>23.333333333333332</v>
      </c>
      <c r="BA193" s="76">
        <f>AVERAGE(AT193,AV193,AX193,AZ193)</f>
        <v>43.115679822699057</v>
      </c>
      <c r="BB193" s="68">
        <f>+BA193</f>
        <v>43.115679822699057</v>
      </c>
      <c r="BC193" s="115">
        <f>+ROUND(BA193,1)</f>
        <v>43.1</v>
      </c>
      <c r="BD193" s="69">
        <f>RANK(BB193,BB$13:BB$224)</f>
        <v>168</v>
      </c>
      <c r="BE193" s="73">
        <v>0</v>
      </c>
      <c r="BF193" s="73">
        <v>5</v>
      </c>
      <c r="BG193" s="77">
        <f>+SUM(BE193,BF193)</f>
        <v>5</v>
      </c>
      <c r="BH193" s="76">
        <f>(IF(BG193=-1,0,(IF(BG193&lt;BG$4,0,IF(BG193&gt;BG$3,1,((-BG$4+BG193)/BG$5))))))*100</f>
        <v>25</v>
      </c>
      <c r="BI193" s="119">
        <f>+BH193</f>
        <v>25</v>
      </c>
      <c r="BJ193" s="115">
        <f>ROUND(BH193,1)</f>
        <v>25</v>
      </c>
      <c r="BK193" s="69">
        <f>RANK(BI193,BI$13:BI$224)</f>
        <v>165</v>
      </c>
      <c r="BL193" s="73">
        <v>4</v>
      </c>
      <c r="BM193" s="68">
        <f>(IF(BL193=-1,0,(IF(BL193&lt;BL$4,0,IF(BL193&gt;BL$3,1,((-BL$4+BL193)/BL$5))))))*100</f>
        <v>40</v>
      </c>
      <c r="BN193" s="73">
        <v>8</v>
      </c>
      <c r="BO193" s="68">
        <f>(IF(BN193=-1,0,(IF(BN193&lt;BN$4,0,IF(BN193&gt;BN$3,1,((-BN$4+BN193)/BN$5))))))*100</f>
        <v>80</v>
      </c>
      <c r="BP193" s="73">
        <v>8</v>
      </c>
      <c r="BQ193" s="68">
        <f>(IF(BP193=-1,0,(IF(BP193&lt;BP$4,0,IF(BP193&gt;BP$3,1,((-BP$4+BP193)/BP$5))))))*100</f>
        <v>80</v>
      </c>
      <c r="BR193" s="73">
        <v>3</v>
      </c>
      <c r="BS193" s="78">
        <f>(IF(BR193=-1,0,(IF(BR193&lt;BR$4,0,IF(BR193&gt;BR$3,1,((-BR$4+BR193)/BR$5))))))*100</f>
        <v>50</v>
      </c>
      <c r="BT193" s="73">
        <v>4</v>
      </c>
      <c r="BU193" s="68">
        <f>(IF(BT193=-1,0,(IF(BT193&lt;BT$4,0,IF(BT193&gt;BT$3,1,((-BT$4+BT193)/BT$5))))))*100</f>
        <v>57.142857142857139</v>
      </c>
      <c r="BV193" s="73">
        <v>2</v>
      </c>
      <c r="BW193" s="66">
        <f>(IF(BV193=-1,0,(IF(BV193&lt;BV$4,0,IF(BV193&gt;BV$3,1,((-BV$4+BV193)/BV$5))))))*100</f>
        <v>28.571428571428569</v>
      </c>
      <c r="BX193" s="77">
        <f>+SUM(BN193,BL193,BP193,BR193,BT193,BV193)</f>
        <v>29</v>
      </c>
      <c r="BY193" s="80">
        <f>(IF(BX193=-1,0,(IF(BX193&lt;BX$4,0,IF(BX193&gt;BX$3,1,((-BX$4+BX193)/BX$5))))))*100</f>
        <v>57.999999999999993</v>
      </c>
      <c r="BZ193" s="78">
        <f>+BY193</f>
        <v>57.999999999999993</v>
      </c>
      <c r="CA193" s="115">
        <f>+ROUND(BY193,1)</f>
        <v>58</v>
      </c>
      <c r="CB193" s="72">
        <f>RANK(BZ193,BZ$13:BZ$224)</f>
        <v>79</v>
      </c>
      <c r="CC193" s="73">
        <v>36</v>
      </c>
      <c r="CD193" s="68">
        <f>(IF(CC193=-1,0,(IF(CC193&gt;CC$4,0,IF(CC193&lt;CC$3,1,((CC$4-CC193)/CC$5))))))*100</f>
        <v>45</v>
      </c>
      <c r="CE193" s="73">
        <v>108</v>
      </c>
      <c r="CF193" s="66">
        <f>(IF(CE193=-1,0,(IF(CE193&gt;CE$4,0,IF(CE193&lt;CE$3,1,((CE$4-CE193)/CE$5))))))*100</f>
        <v>90.880989180834632</v>
      </c>
      <c r="CG193" s="73">
        <v>37.020615298538999</v>
      </c>
      <c r="CH193" s="66">
        <f>(IF(CG193=-1,0,(IF(CG193&gt;CG$4,0,IF(CG193&lt;CG$3,1,((CG$4-CG193)/CG$5)^$CH$3)))))*100</f>
        <v>84.602463368205193</v>
      </c>
      <c r="CI193" s="73">
        <v>12</v>
      </c>
      <c r="CJ193" s="78">
        <f>IF(CI193="NO VAT","No VAT",(IF(CI193="NO REFUND",0,(IF(CI193&gt;CI$5,0,IF(CI193&lt;CI$3,1,((CI$5-CI193)/CI$5))))))*100)</f>
        <v>76</v>
      </c>
      <c r="CK193" s="73">
        <v>30.595238095238098</v>
      </c>
      <c r="CL193" s="68">
        <f>IF(CK193="NO VAT","No VAT",(IF(CK193="NO REFUND",0,(IF(CK193&gt;CK$4,0,IF(CK193&lt;CK$3,1,((CK$4-CK193)/CK$5))))))*100)</f>
        <v>47.113439970582824</v>
      </c>
      <c r="CM193" s="73">
        <v>22.5</v>
      </c>
      <c r="CN193" s="68">
        <f>IF(CM193="NO CIT","No CIT",IF(CM193&gt;CM$4,0,IF(CM193&lt;CM$3,1,((CM$4-CM193)/CM$5)))*100)</f>
        <v>61.467889908256879</v>
      </c>
      <c r="CO193" s="73">
        <v>9.2857142857142794</v>
      </c>
      <c r="CP193" s="66">
        <f>IF(CO193="NO CIT","No CIT",IF(CO193&gt;CO$4,0,IF(CO193&lt;CO$3,1,((CO$5-CO193)/CO$5)))*100)</f>
        <v>70.98214285714289</v>
      </c>
      <c r="CQ193" s="157">
        <f>IF(OR(ISNUMBER(CJ193),ISNUMBER(CL193),ISNUMBER(CN193),ISNUMBER(CP193)),AVERAGE(CJ193,CL193,CN193,CP193),"")</f>
        <v>63.89086818399565</v>
      </c>
      <c r="CR193" s="128">
        <f>AVERAGE(CD193,CF193,CH193,CQ193)</f>
        <v>71.093580183258865</v>
      </c>
      <c r="CS193" s="78">
        <f>+CR193</f>
        <v>71.093580183258865</v>
      </c>
      <c r="CT193" s="115">
        <f>ROUND(CR193,1)</f>
        <v>71.099999999999994</v>
      </c>
      <c r="CU193" s="69">
        <f>RANK(CS193,CS$13:CS$224)</f>
        <v>100</v>
      </c>
      <c r="CV193" s="73">
        <v>28</v>
      </c>
      <c r="CW193" s="68">
        <f>(IF(CV193=-1,0,(IF(CV193&gt;CV$4,0,IF(CV193&lt;CV$3,1,((CV$4-CV193)/CV$5))))))*100</f>
        <v>83.018867924528308</v>
      </c>
      <c r="CX193" s="73">
        <v>48</v>
      </c>
      <c r="CY193" s="68">
        <f>(IF(CX193=-1,0,(IF(CX193&gt;CX$4,0,IF(CX193&lt;CX$3,1,((CX$4-CX193)/CX$5))))))*100</f>
        <v>72.189349112426044</v>
      </c>
      <c r="CZ193" s="73">
        <v>340</v>
      </c>
      <c r="DA193" s="68">
        <f>(IF(CZ193=-1,0,(IF(CZ193&gt;CZ$4,0,IF(CZ193&lt;CZ$3,1,((CZ$4-CZ193)/CZ$5))))))*100</f>
        <v>67.924528301886795</v>
      </c>
      <c r="DB193" s="73">
        <v>80</v>
      </c>
      <c r="DC193" s="68">
        <f>(IF(DB193=-1,0,(IF(DB193&gt;DB$4,0,IF(DB193&lt;DB$3,1,((DB$4-DB193)/DB$5))))))*100</f>
        <v>80</v>
      </c>
      <c r="DD193" s="73">
        <v>48</v>
      </c>
      <c r="DE193" s="68">
        <f>(IF(DD193=-1,0,(IF(DD193&gt;DD$4,0,IF(DD193&lt;DD$3,1,((DD$4-DD193)/DD$5))))))*100</f>
        <v>83.154121863799276</v>
      </c>
      <c r="DF193" s="73">
        <v>24</v>
      </c>
      <c r="DG193" s="68">
        <f>(IF(DF193=-1,0,(IF(DF193&gt;DF$4,0,IF(DF193&lt;DF$3,1,((DF$4-DF193)/DF$5))))))*100</f>
        <v>90.376569037656907</v>
      </c>
      <c r="DH193" s="73">
        <v>540</v>
      </c>
      <c r="DI193" s="68">
        <f>(IF(DH193=-1,0,(IF(DH193&gt;DH$4,0,IF(DH193&lt;DH$3,1,((DH$4-DH193)/DH$5))))))*100</f>
        <v>55.000000000000007</v>
      </c>
      <c r="DJ193" s="73">
        <v>90</v>
      </c>
      <c r="DK193" s="66">
        <f>(IF(DJ193=-1,0,(IF(DJ193&gt;DJ$4,0,IF(DJ193&lt;DJ$3,1,((DJ$4-DJ193)/DJ$5))))))*100</f>
        <v>87.142857142857139</v>
      </c>
      <c r="DL193" s="78">
        <f>AVERAGE(CW193,CY193,DA193,DC193,DE193,DG193,DI193,DK193)</f>
        <v>77.350786672894301</v>
      </c>
      <c r="DM193" s="78">
        <f>+DL193</f>
        <v>77.350786672894301</v>
      </c>
      <c r="DN193" s="115">
        <f>ROUND(DL193,1)</f>
        <v>77.400000000000006</v>
      </c>
      <c r="DO193" s="69">
        <f>RANK(DM193,DM$13:DM$224)</f>
        <v>81</v>
      </c>
      <c r="DP193" s="67">
        <v>595</v>
      </c>
      <c r="DQ193" s="66">
        <f>(IF(DP193=-1,0,(IF(DP193&gt;DP$4,0,IF(DP193&lt;DP$3,1,((DP$4-DP193)/DP$5))))))*100</f>
        <v>61.065573770491795</v>
      </c>
      <c r="DR193" s="67">
        <v>30.3</v>
      </c>
      <c r="DS193" s="66">
        <f>(IF(DR193=-1,0,(IF(DR193&gt;DR$4,0,IF(DR193&lt;DR$3,1,((DR$4-DR193)/DR$5))))))*100</f>
        <v>66.029246344206967</v>
      </c>
      <c r="DT193" s="67">
        <v>11.5</v>
      </c>
      <c r="DU193" s="66">
        <f>DT193/18*100</f>
        <v>63.888888888888886</v>
      </c>
      <c r="DV193" s="78">
        <f>AVERAGE(DU193,DQ193,DS193)</f>
        <v>63.661236334529214</v>
      </c>
      <c r="DW193" s="78">
        <f>+DV193</f>
        <v>63.661236334529214</v>
      </c>
      <c r="DX193" s="115">
        <f>ROUND(DV193,1)</f>
        <v>63.7</v>
      </c>
      <c r="DY193" s="69">
        <f>RANK(DW193,DW$13:DW$224)</f>
        <v>61</v>
      </c>
      <c r="DZ193" s="67">
        <v>0</v>
      </c>
      <c r="EA193" s="68">
        <f>(IF(DZ193=-1,0,(IF(DZ193&lt;DZ$4,0,IF(DZ193&gt;DZ$3,1,((-DZ$4+DZ193)/DZ$5))))))*100</f>
        <v>0</v>
      </c>
      <c r="EB193" s="67">
        <v>0</v>
      </c>
      <c r="EC193" s="66">
        <f>(IF(EB193=-1,0,(IF(EB193&lt;EB$4,0,IF(EB193&gt;EB$3,1,((-EB$4+EB193)/EB$5))))))*100</f>
        <v>0</v>
      </c>
      <c r="ED193" s="68">
        <f>AVERAGE(EA193,EC193)</f>
        <v>0</v>
      </c>
      <c r="EE193" s="78">
        <f>+ED193</f>
        <v>0</v>
      </c>
      <c r="EF193" s="115">
        <f>ROUND(ED193,1)</f>
        <v>0</v>
      </c>
      <c r="EG193" s="69">
        <f>RANK(EE193,EE$13:EE$224)</f>
        <v>168</v>
      </c>
      <c r="EH193" s="81"/>
      <c r="EI193" s="81"/>
      <c r="EJ193" s="81"/>
      <c r="EK193" s="83">
        <f>RANK(EN193,EN$13:EN$224)</f>
        <v>130</v>
      </c>
      <c r="EL193" s="134">
        <f>ROUND(EM193,1)</f>
        <v>57.1</v>
      </c>
      <c r="EM193" s="158">
        <f>AVERAGE(Q193,AC193,BA193,BH193,BY193,CR193,DL193,DV193,ED193,AO193)</f>
        <v>57.086901480881053</v>
      </c>
      <c r="EN193" s="139">
        <f>AVERAGE(Q193,AC193,BA193,BH193,BY193,CR193,DL193,DV193,ED193,AO193)</f>
        <v>57.086901480881053</v>
      </c>
      <c r="EO193" s="84"/>
      <c r="EP193" s="85"/>
      <c r="EQ193" s="46"/>
    </row>
    <row r="194" spans="1:147" ht="14.45" customHeight="1" x14ac:dyDescent="0.25">
      <c r="A194" s="64" t="s">
        <v>177</v>
      </c>
      <c r="B194" s="156" t="str">
        <f>INDEX('Economy Names'!$A$2:$H$213,'Economy Names'!L183,'Economy Names'!$K$1)</f>
        <v>Sudan</v>
      </c>
      <c r="C194" s="65">
        <v>9</v>
      </c>
      <c r="D194" s="66">
        <f>(IF(C194=-1,0,(IF(C194&gt;C$4,0,IF(C194&lt;C$3,1,((C$4-C194)/C$5))))))*100</f>
        <v>52.941176470588239</v>
      </c>
      <c r="E194" s="65">
        <v>34</v>
      </c>
      <c r="F194" s="66">
        <f>(IF(E194=-1,0,(IF(E194&gt;E$4,0,IF(E194&lt;E$3,1,((E$4-E194)/E$5))))))*100</f>
        <v>66.331658291457288</v>
      </c>
      <c r="G194" s="67">
        <v>17.828856201993201</v>
      </c>
      <c r="H194" s="66">
        <f>(IF(G194=-1,0,(IF(G194&gt;G$4,0,IF(G194&lt;G$3,1,((G$4-G194)/G$5))))))*100</f>
        <v>91.085571899003398</v>
      </c>
      <c r="I194" s="65">
        <v>10</v>
      </c>
      <c r="J194" s="66">
        <f>(IF(I194=-1,0,(IF(I194&gt;I$4,0,IF(I194&lt;I$3,1,((I$4-I194)/I$5))))))*100</f>
        <v>47.058823529411761</v>
      </c>
      <c r="K194" s="65">
        <v>35</v>
      </c>
      <c r="L194" s="66">
        <f>(IF(K194=-1,0,(IF(K194&gt;K$4,0,IF(K194&lt;K$3,1,((K$4-K194)/K$5))))))*100</f>
        <v>65.326633165829151</v>
      </c>
      <c r="M194" s="67">
        <v>17.828856201993201</v>
      </c>
      <c r="N194" s="68">
        <f>(IF(M194=-1,0,(IF(M194&gt;M$4,0,IF(M194&lt;M$3,1,((M$4-M194)/M$5))))))*100</f>
        <v>91.085571899003398</v>
      </c>
      <c r="O194" s="67">
        <v>0</v>
      </c>
      <c r="P194" s="66">
        <f>(IF(O194=-1,0,(IF(O194&gt;O$4,0,IF(O194&lt;O$3,1,((O$4-O194)/O$5))))))*100</f>
        <v>100</v>
      </c>
      <c r="Q194" s="68">
        <f>25%*P194+12.5%*D194+12.5%*F194+12.5%*H194+12.5%*J194+12.5%*L194+12.5%*N194</f>
        <v>76.728679406911667</v>
      </c>
      <c r="R194" s="78">
        <f>+Q194</f>
        <v>76.728679406911667</v>
      </c>
      <c r="S194" s="115">
        <f>+ROUND(Q194,1)</f>
        <v>76.7</v>
      </c>
      <c r="T194" s="69">
        <f>RANK(R194,R$13:R$224)</f>
        <v>157</v>
      </c>
      <c r="U194" s="70">
        <v>16</v>
      </c>
      <c r="V194" s="66">
        <f>(IF(U194=-1,0,(IF(U194&gt;U$4,0,IF(U194&lt;U$3,1,((U$4-U194)/U$5))))))*100</f>
        <v>56.000000000000007</v>
      </c>
      <c r="W194" s="70">
        <v>255</v>
      </c>
      <c r="X194" s="66">
        <f>(IF(W194=-1,0,(IF(W194&gt;W$4,0,IF(W194&lt;W$3,1,((W$4-W194)/W$5))))))*100</f>
        <v>34.005763688760808</v>
      </c>
      <c r="Y194" s="71">
        <v>2.6340544991633701</v>
      </c>
      <c r="Z194" s="68">
        <f>(IF(Y194=-1,0,(IF(Y194&gt;Y$4,0,IF(Y194&lt;Y$3,1,((Y$4-Y194)/Y$5))))))*100</f>
        <v>86.829727504183154</v>
      </c>
      <c r="AA194" s="70">
        <v>12</v>
      </c>
      <c r="AB194" s="66">
        <f>IF(AA194="No Practice", 0, AA194/15*100)</f>
        <v>80</v>
      </c>
      <c r="AC194" s="68">
        <f>AVERAGE(V194,X194,Z194,AB194)</f>
        <v>64.208872798236001</v>
      </c>
      <c r="AD194" s="68">
        <f>+AC194</f>
        <v>64.208872798236001</v>
      </c>
      <c r="AE194" s="115">
        <f>+ROUND(AC194,1)</f>
        <v>64.2</v>
      </c>
      <c r="AF194" s="72">
        <f>RANK(AD194,AD$13:AD$224)</f>
        <v>124</v>
      </c>
      <c r="AG194" s="70">
        <v>5</v>
      </c>
      <c r="AH194" s="66">
        <f>(IF(AG194=-1,0,(IF(AG194&gt;AG$4,0,IF(AG194&lt;AG$3,1,((AG$4-AG194)/AG$5))))))*100</f>
        <v>66.666666666666657</v>
      </c>
      <c r="AI194" s="70">
        <v>70</v>
      </c>
      <c r="AJ194" s="66">
        <f>(IF(AI194=-1,0,(IF(AI194&gt;AI$4,0,IF(AI194&lt;AI$3,1,((AI$4-AI194)/AI$5))))))*100</f>
        <v>77.391304347826079</v>
      </c>
      <c r="AK194" s="71">
        <v>3154.18666467597</v>
      </c>
      <c r="AL194" s="66">
        <f>(IF(AK194=-1,0,(IF(AK194&gt;AK$4,0,IF(AK194&lt;AK$3,1,((AK$4-AK194)/AK$5))))))*100</f>
        <v>61.059423892889264</v>
      </c>
      <c r="AM194" s="70">
        <v>0</v>
      </c>
      <c r="AN194" s="66">
        <f>+IF(AM194="No Practice",0,AM194/8)*100</f>
        <v>0</v>
      </c>
      <c r="AO194" s="74">
        <f>AVERAGE(AH194,AJ194,AL194,AN194)</f>
        <v>51.279348726845505</v>
      </c>
      <c r="AP194" s="68">
        <f>+AO194</f>
        <v>51.279348726845505</v>
      </c>
      <c r="AQ194" s="115">
        <f>+ROUND(AO194,1)</f>
        <v>51.3</v>
      </c>
      <c r="AR194" s="69">
        <f>RANK(AP194,AP$13:AP$224)</f>
        <v>162</v>
      </c>
      <c r="AS194" s="75">
        <v>6</v>
      </c>
      <c r="AT194" s="66">
        <f>(IF(AS194=-1,0,(IF(AS194&gt;AS$4,0,IF(AS194&lt;AS$3,1,((AS$4-AS194)/AS$5))))))*100</f>
        <v>58.333333333333336</v>
      </c>
      <c r="AU194" s="75">
        <v>11</v>
      </c>
      <c r="AV194" s="66">
        <f>(IF(AU194=-1,0,(IF(AU194&gt;AU$4,0,IF(AU194&lt;AU$3,1,((AU$4-AU194)/AU$5))))))*100</f>
        <v>95.215311004784681</v>
      </c>
      <c r="AW194" s="75">
        <v>2.5660816326879301</v>
      </c>
      <c r="AX194" s="68">
        <f>(IF(AW194=-1,0,(IF(AW194&gt;AW$4,0,IF(AW194&lt;AW$3,1,((AW$4-AW194)/AW$5))))))*100</f>
        <v>82.892789115413805</v>
      </c>
      <c r="AY194" s="75">
        <v>5.5</v>
      </c>
      <c r="AZ194" s="66">
        <f>+IF(AY194="No Practice",0,AY194/30)*100</f>
        <v>18.333333333333332</v>
      </c>
      <c r="BA194" s="76">
        <f>AVERAGE(AT194,AV194,AX194,AZ194)</f>
        <v>63.693691696716293</v>
      </c>
      <c r="BB194" s="68">
        <f>+BA194</f>
        <v>63.693691696716293</v>
      </c>
      <c r="BC194" s="115">
        <f>+ROUND(BA194,1)</f>
        <v>63.7</v>
      </c>
      <c r="BD194" s="69">
        <f>RANK(BB194,BB$13:BB$224)</f>
        <v>95</v>
      </c>
      <c r="BE194" s="73">
        <v>0</v>
      </c>
      <c r="BF194" s="73">
        <v>3</v>
      </c>
      <c r="BG194" s="77">
        <f>+SUM(BE194,BF194)</f>
        <v>3</v>
      </c>
      <c r="BH194" s="76">
        <f>(IF(BG194=-1,0,(IF(BG194&lt;BG$4,0,IF(BG194&gt;BG$3,1,((-BG$4+BG194)/BG$5))))))*100</f>
        <v>15</v>
      </c>
      <c r="BI194" s="119">
        <f>+BH194</f>
        <v>15</v>
      </c>
      <c r="BJ194" s="115">
        <f>ROUND(BH194,1)</f>
        <v>15</v>
      </c>
      <c r="BK194" s="69">
        <f>RANK(BI194,BI$13:BI$224)</f>
        <v>176</v>
      </c>
      <c r="BL194" s="73">
        <v>3</v>
      </c>
      <c r="BM194" s="68">
        <f>(IF(BL194=-1,0,(IF(BL194&lt;BL$4,0,IF(BL194&gt;BL$3,1,((-BL$4+BL194)/BL$5))))))*100</f>
        <v>30</v>
      </c>
      <c r="BN194" s="73">
        <v>1</v>
      </c>
      <c r="BO194" s="68">
        <f>(IF(BN194=-1,0,(IF(BN194&lt;BN$4,0,IF(BN194&gt;BN$3,1,((-BN$4+BN194)/BN$5))))))*100</f>
        <v>10</v>
      </c>
      <c r="BP194" s="73">
        <v>6</v>
      </c>
      <c r="BQ194" s="68">
        <f>(IF(BP194=-1,0,(IF(BP194&lt;BP$4,0,IF(BP194&gt;BP$3,1,((-BP$4+BP194)/BP$5))))))*100</f>
        <v>60</v>
      </c>
      <c r="BR194" s="73">
        <v>2</v>
      </c>
      <c r="BS194" s="78">
        <f>(IF(BR194=-1,0,(IF(BR194&lt;BR$4,0,IF(BR194&gt;BR$3,1,((-BR$4+BR194)/BR$5))))))*100</f>
        <v>33.333333333333329</v>
      </c>
      <c r="BT194" s="73">
        <v>2</v>
      </c>
      <c r="BU194" s="68">
        <f>(IF(BT194=-1,0,(IF(BT194&lt;BT$4,0,IF(BT194&gt;BT$3,1,((-BT$4+BT194)/BT$5))))))*100</f>
        <v>28.571428571428569</v>
      </c>
      <c r="BV194" s="73">
        <v>1</v>
      </c>
      <c r="BW194" s="66">
        <f>(IF(BV194=-1,0,(IF(BV194&lt;BV$4,0,IF(BV194&gt;BV$3,1,((-BV$4+BV194)/BV$5))))))*100</f>
        <v>14.285714285714285</v>
      </c>
      <c r="BX194" s="77">
        <f>+SUM(BN194,BL194,BP194,BR194,BT194,BV194)</f>
        <v>15</v>
      </c>
      <c r="BY194" s="80">
        <f>(IF(BX194=-1,0,(IF(BX194&lt;BX$4,0,IF(BX194&gt;BX$3,1,((-BX$4+BX194)/BX$5))))))*100</f>
        <v>30</v>
      </c>
      <c r="BZ194" s="78">
        <f>+BY194</f>
        <v>30</v>
      </c>
      <c r="CA194" s="115">
        <f>+ROUND(BY194,1)</f>
        <v>30</v>
      </c>
      <c r="CB194" s="72">
        <f>RANK(BZ194,BZ$13:BZ$224)</f>
        <v>153</v>
      </c>
      <c r="CC194" s="73">
        <v>42</v>
      </c>
      <c r="CD194" s="68">
        <f>(IF(CC194=-1,0,(IF(CC194&gt;CC$4,0,IF(CC194&lt;CC$3,1,((CC$4-CC194)/CC$5))))))*100</f>
        <v>35</v>
      </c>
      <c r="CE194" s="73">
        <v>180</v>
      </c>
      <c r="CF194" s="66">
        <f>(IF(CE194=-1,0,(IF(CE194&gt;CE$4,0,IF(CE194&lt;CE$3,1,((CE$4-CE194)/CE$5))))))*100</f>
        <v>79.752704791344669</v>
      </c>
      <c r="CG194" s="73">
        <v>45.421711619212999</v>
      </c>
      <c r="CH194" s="66">
        <f>(IF(CG194=-1,0,(IF(CG194&gt;CG$4,0,IF(CG194&lt;CG$3,1,((CG$4-CG194)/CG$5)^$CH$3)))))*100</f>
        <v>72.265583416178217</v>
      </c>
      <c r="CI194" s="73" t="s">
        <v>1975</v>
      </c>
      <c r="CJ194" s="78">
        <f>IF(CI194="NO VAT","No VAT",(IF(CI194="NO REFUND",0,(IF(CI194&gt;CI$5,0,IF(CI194&lt;CI$3,1,((CI$5-CI194)/CI$5))))))*100)</f>
        <v>0</v>
      </c>
      <c r="CK194" s="73" t="s">
        <v>1975</v>
      </c>
      <c r="CL194" s="68">
        <f>IF(CK194="NO VAT","No VAT",(IF(CK194="NO REFUND",0,(IF(CK194&gt;CK$4,0,IF(CK194&lt;CK$3,1,((CK$4-CK194)/CK$5))))))*100)</f>
        <v>0</v>
      </c>
      <c r="CM194" s="73">
        <v>60</v>
      </c>
      <c r="CN194" s="68">
        <f>IF(CM194="NO CIT","No CIT",IF(CM194&gt;CM$4,0,IF(CM194&lt;CM$3,1,((CM$4-CM194)/CM$5)))*100)</f>
        <v>0</v>
      </c>
      <c r="CO194" s="73">
        <v>6.1428571428571397</v>
      </c>
      <c r="CP194" s="66">
        <f>IF(CO194="NO CIT","No CIT",IF(CO194&gt;CO$4,0,IF(CO194&lt;CO$3,1,((CO$5-CO194)/CO$5)))*100)</f>
        <v>80.803571428571445</v>
      </c>
      <c r="CQ194" s="157">
        <f>IF(OR(ISNUMBER(CJ194),ISNUMBER(CL194),ISNUMBER(CN194),ISNUMBER(CP194)),AVERAGE(CJ194,CL194,CN194,CP194),"")</f>
        <v>20.200892857142861</v>
      </c>
      <c r="CR194" s="128">
        <f>AVERAGE(CD194,CF194,CH194,CQ194)</f>
        <v>51.804795266166437</v>
      </c>
      <c r="CS194" s="78">
        <f>+CR194</f>
        <v>51.804795266166437</v>
      </c>
      <c r="CT194" s="115">
        <f>ROUND(CR194,1)</f>
        <v>51.8</v>
      </c>
      <c r="CU194" s="69">
        <f>RANK(CS194,CS$13:CS$224)</f>
        <v>164</v>
      </c>
      <c r="CV194" s="73">
        <v>180</v>
      </c>
      <c r="CW194" s="68">
        <f>(IF(CV194=-1,0,(IF(CV194&gt;CV$4,0,IF(CV194&lt;CV$3,1,((CV$4-CV194)/CV$5))))))*100</f>
        <v>0</v>
      </c>
      <c r="CX194" s="73">
        <v>190</v>
      </c>
      <c r="CY194" s="68">
        <f>(IF(CX194=-1,0,(IF(CX194&gt;CX$4,0,IF(CX194&lt;CX$3,1,((CX$4-CX194)/CX$5))))))*100</f>
        <v>0</v>
      </c>
      <c r="CZ194" s="73">
        <v>966.5</v>
      </c>
      <c r="DA194" s="68">
        <f>(IF(CZ194=-1,0,(IF(CZ194&gt;CZ$4,0,IF(CZ194&lt;CZ$3,1,((CZ$4-CZ194)/CZ$5))))))*100</f>
        <v>8.8207547169811313</v>
      </c>
      <c r="DB194" s="73">
        <v>427.5</v>
      </c>
      <c r="DC194" s="68">
        <f>(IF(DB194=-1,0,(IF(DB194&gt;DB$4,0,IF(DB194&lt;DB$3,1,((DB$4-DB194)/DB$5))))))*100</f>
        <v>0</v>
      </c>
      <c r="DD194" s="73">
        <v>144</v>
      </c>
      <c r="DE194" s="68">
        <f>(IF(DD194=-1,0,(IF(DD194&gt;DD$4,0,IF(DD194&lt;DD$3,1,((DD$4-DD194)/DD$5))))))*100</f>
        <v>48.74551971326165</v>
      </c>
      <c r="DF194" s="73">
        <v>132</v>
      </c>
      <c r="DG194" s="68">
        <f>(IF(DF194=-1,0,(IF(DF194&gt;DF$4,0,IF(DF194&lt;DF$3,1,((DF$4-DF194)/DF$5))))))*100</f>
        <v>45.188284518828453</v>
      </c>
      <c r="DH194" s="73">
        <v>1092.5</v>
      </c>
      <c r="DI194" s="68">
        <f>(IF(DH194=-1,0,(IF(DH194&gt;DH$4,0,IF(DH194&lt;DH$3,1,((DH$4-DH194)/DH$5))))))*100</f>
        <v>8.9583333333333339</v>
      </c>
      <c r="DJ194" s="73">
        <v>420</v>
      </c>
      <c r="DK194" s="66">
        <f>(IF(DJ194=-1,0,(IF(DJ194&gt;DJ$4,0,IF(DJ194&lt;DJ$3,1,((DJ$4-DJ194)/DJ$5))))))*100</f>
        <v>40</v>
      </c>
      <c r="DL194" s="78">
        <f>AVERAGE(CW194,CY194,DA194,DC194,DE194,DG194,DI194,DK194)</f>
        <v>18.964111535300571</v>
      </c>
      <c r="DM194" s="78">
        <f>+DL194</f>
        <v>18.964111535300571</v>
      </c>
      <c r="DN194" s="115">
        <f>ROUND(DL194,1)</f>
        <v>19</v>
      </c>
      <c r="DO194" s="69">
        <f>RANK(DM194,DM$13:DM$224)</f>
        <v>185</v>
      </c>
      <c r="DP194" s="67">
        <v>810</v>
      </c>
      <c r="DQ194" s="66">
        <f>(IF(DP194=-1,0,(IF(DP194&gt;DP$4,0,IF(DP194&lt;DP$3,1,((DP$4-DP194)/DP$5))))))*100</f>
        <v>43.442622950819668</v>
      </c>
      <c r="DR194" s="67">
        <v>19.8</v>
      </c>
      <c r="DS194" s="66">
        <f>(IF(DR194=-1,0,(IF(DR194&gt;DR$4,0,IF(DR194&lt;DR$3,1,((DR$4-DR194)/DR$5))))))*100</f>
        <v>77.840269966254212</v>
      </c>
      <c r="DT194" s="67">
        <v>4</v>
      </c>
      <c r="DU194" s="66">
        <f>DT194/18*100</f>
        <v>22.222222222222221</v>
      </c>
      <c r="DV194" s="78">
        <f>AVERAGE(DU194,DQ194,DS194)</f>
        <v>47.835038379765365</v>
      </c>
      <c r="DW194" s="78">
        <f>+DV194</f>
        <v>47.835038379765365</v>
      </c>
      <c r="DX194" s="115">
        <f>ROUND(DV194,1)</f>
        <v>47.8</v>
      </c>
      <c r="DY194" s="69">
        <f>RANK(DW194,DW$13:DW$224)</f>
        <v>148</v>
      </c>
      <c r="DZ194" s="67">
        <v>30.245746691871499</v>
      </c>
      <c r="EA194" s="68">
        <f>(IF(DZ194=-1,0,(IF(DZ194&lt;DZ$4,0,IF(DZ194&gt;DZ$3,1,((-DZ$4+DZ194)/DZ$5))))))*100</f>
        <v>32.557316137644236</v>
      </c>
      <c r="EB194" s="67">
        <v>4</v>
      </c>
      <c r="EC194" s="66">
        <f>(IF(EB194=-1,0,(IF(EB194&lt;EB$4,0,IF(EB194&gt;EB$3,1,((-EB$4+EB194)/EB$5))))))*100</f>
        <v>25</v>
      </c>
      <c r="ED194" s="68">
        <f>AVERAGE(EA194,EC194)</f>
        <v>28.778658068822118</v>
      </c>
      <c r="EE194" s="78">
        <f>+ED194</f>
        <v>28.778658068822118</v>
      </c>
      <c r="EF194" s="115">
        <f>ROUND(ED194,1)</f>
        <v>28.8</v>
      </c>
      <c r="EG194" s="69">
        <f>RANK(EE194,EE$13:EE$224)</f>
        <v>152</v>
      </c>
      <c r="EH194" s="81"/>
      <c r="EI194" s="81"/>
      <c r="EJ194" s="81"/>
      <c r="EK194" s="83">
        <f>RANK(EN194,EN$13:EN$224)</f>
        <v>171</v>
      </c>
      <c r="EL194" s="134">
        <f>ROUND(EM194,1)</f>
        <v>44.8</v>
      </c>
      <c r="EM194" s="158">
        <f>AVERAGE(Q194,AC194,BA194,BH194,BY194,CR194,DL194,DV194,ED194,AO194)</f>
        <v>44.829319587876391</v>
      </c>
      <c r="EN194" s="139">
        <f>AVERAGE(Q194,AC194,BA194,BH194,BY194,CR194,DL194,DV194,ED194,AO194)</f>
        <v>44.829319587876391</v>
      </c>
      <c r="EO194" s="84"/>
      <c r="EP194" s="85"/>
      <c r="EQ194" s="46"/>
    </row>
    <row r="195" spans="1:147" ht="14.45" customHeight="1" x14ac:dyDescent="0.25">
      <c r="A195" s="64" t="s">
        <v>178</v>
      </c>
      <c r="B195" s="156" t="str">
        <f>INDEX('Economy Names'!$A$2:$H$213,'Economy Names'!L184,'Economy Names'!$K$1)</f>
        <v>Suriname</v>
      </c>
      <c r="C195" s="65">
        <v>8</v>
      </c>
      <c r="D195" s="66">
        <f>(IF(C195=-1,0,(IF(C195&gt;C$4,0,IF(C195&lt;C$3,1,((C$4-C195)/C$5))))))*100</f>
        <v>58.82352941176471</v>
      </c>
      <c r="E195" s="65">
        <v>66</v>
      </c>
      <c r="F195" s="66">
        <f>(IF(E195=-1,0,(IF(E195&gt;E$4,0,IF(E195&lt;E$3,1,((E$4-E195)/E$5))))))*100</f>
        <v>34.170854271356781</v>
      </c>
      <c r="G195" s="67">
        <v>93.469882046607395</v>
      </c>
      <c r="H195" s="66">
        <f>(IF(G195=-1,0,(IF(G195&gt;G$4,0,IF(G195&lt;G$3,1,((G$4-G195)/G$5))))))*100</f>
        <v>53.265058976696302</v>
      </c>
      <c r="I195" s="65">
        <v>8</v>
      </c>
      <c r="J195" s="66">
        <f>(IF(I195=-1,0,(IF(I195&gt;I$4,0,IF(I195&lt;I$3,1,((I$4-I195)/I$5))))))*100</f>
        <v>58.82352941176471</v>
      </c>
      <c r="K195" s="65">
        <v>66</v>
      </c>
      <c r="L195" s="66">
        <f>(IF(K195=-1,0,(IF(K195&gt;K$4,0,IF(K195&lt;K$3,1,((K$4-K195)/K$5))))))*100</f>
        <v>34.170854271356781</v>
      </c>
      <c r="M195" s="67">
        <v>93.469882046607395</v>
      </c>
      <c r="N195" s="68">
        <f>(IF(M195=-1,0,(IF(M195&gt;M$4,0,IF(M195&lt;M$3,1,((M$4-M195)/M$5))))))*100</f>
        <v>53.265058976696302</v>
      </c>
      <c r="O195" s="67">
        <v>0</v>
      </c>
      <c r="P195" s="66">
        <f>(IF(O195=-1,0,(IF(O195&gt;O$4,0,IF(O195&lt;O$3,1,((O$4-O195)/O$5))))))*100</f>
        <v>100</v>
      </c>
      <c r="Q195" s="68">
        <f>25%*P195+12.5%*D195+12.5%*F195+12.5%*H195+12.5%*J195+12.5%*L195+12.5%*N195</f>
        <v>61.564860664954452</v>
      </c>
      <c r="R195" s="78">
        <f>+Q195</f>
        <v>61.564860664954452</v>
      </c>
      <c r="S195" s="115">
        <f>+ROUND(Q195,1)</f>
        <v>61.6</v>
      </c>
      <c r="T195" s="69">
        <f>RANK(R195,R$13:R$224)</f>
        <v>182</v>
      </c>
      <c r="U195" s="70">
        <v>10</v>
      </c>
      <c r="V195" s="66">
        <f>(IF(U195=-1,0,(IF(U195&gt;U$4,0,IF(U195&lt;U$3,1,((U$4-U195)/U$5))))))*100</f>
        <v>80</v>
      </c>
      <c r="W195" s="70">
        <v>223</v>
      </c>
      <c r="X195" s="66">
        <f>(IF(W195=-1,0,(IF(W195&gt;W$4,0,IF(W195&lt;W$3,1,((W$4-W195)/W$5))))))*100</f>
        <v>43.227665706051873</v>
      </c>
      <c r="Y195" s="71">
        <v>0.25089886494824998</v>
      </c>
      <c r="Z195" s="68">
        <f>(IF(Y195=-1,0,(IF(Y195&gt;Y$4,0,IF(Y195&lt;Y$3,1,((Y$4-Y195)/Y$5))))))*100</f>
        <v>98.745505675258755</v>
      </c>
      <c r="AA195" s="71">
        <v>6.5</v>
      </c>
      <c r="AB195" s="66">
        <f>IF(AA195="No Practice", 0, AA195/15*100)</f>
        <v>43.333333333333336</v>
      </c>
      <c r="AC195" s="68">
        <f>AVERAGE(V195,X195,Z195,AB195)</f>
        <v>66.326626178660987</v>
      </c>
      <c r="AD195" s="68">
        <f>+AC195</f>
        <v>66.326626178660987</v>
      </c>
      <c r="AE195" s="115">
        <f>+ROUND(AC195,1)</f>
        <v>66.3</v>
      </c>
      <c r="AF195" s="72">
        <f>RANK(AD195,AD$13:AD$224)</f>
        <v>115</v>
      </c>
      <c r="AG195" s="70">
        <v>4</v>
      </c>
      <c r="AH195" s="66">
        <f>(IF(AG195=-1,0,(IF(AG195&gt;AG$4,0,IF(AG195&lt;AG$3,1,((AG$4-AG195)/AG$5))))))*100</f>
        <v>83.333333333333343</v>
      </c>
      <c r="AI195" s="70">
        <v>113</v>
      </c>
      <c r="AJ195" s="66">
        <f>(IF(AI195=-1,0,(IF(AI195&gt;AI$4,0,IF(AI195&lt;AI$3,1,((AI$4-AI195)/AI$5))))))*100</f>
        <v>58.695652173913047</v>
      </c>
      <c r="AK195" s="71">
        <v>895.84533446473301</v>
      </c>
      <c r="AL195" s="66">
        <f>(IF(AK195=-1,0,(IF(AK195&gt;AK$4,0,IF(AK195&lt;AK$3,1,((AK$4-AK195)/AK$5))))))*100</f>
        <v>88.940181055990948</v>
      </c>
      <c r="AM195" s="70">
        <v>0</v>
      </c>
      <c r="AN195" s="66">
        <f>+IF(AM195="No Practice",0,AM195/8)*100</f>
        <v>0</v>
      </c>
      <c r="AO195" s="74">
        <f>AVERAGE(AH195,AJ195,AL195,AN195)</f>
        <v>57.742291640809327</v>
      </c>
      <c r="AP195" s="68">
        <f>+AO195</f>
        <v>57.742291640809327</v>
      </c>
      <c r="AQ195" s="115">
        <f>+ROUND(AO195,1)</f>
        <v>57.7</v>
      </c>
      <c r="AR195" s="69">
        <f>RANK(AP195,AP$13:AP$224)</f>
        <v>145</v>
      </c>
      <c r="AS195" s="75">
        <v>6</v>
      </c>
      <c r="AT195" s="66">
        <f>(IF(AS195=-1,0,(IF(AS195&gt;AS$4,0,IF(AS195&lt;AS$3,1,((AS$4-AS195)/AS$5))))))*100</f>
        <v>58.333333333333336</v>
      </c>
      <c r="AU195" s="75">
        <v>46</v>
      </c>
      <c r="AV195" s="66">
        <f>(IF(AU195=-1,0,(IF(AU195&gt;AU$4,0,IF(AU195&lt;AU$3,1,((AU$4-AU195)/AU$5))))))*100</f>
        <v>78.4688995215311</v>
      </c>
      <c r="AW195" s="75">
        <v>14.201300489171</v>
      </c>
      <c r="AX195" s="68">
        <f>(IF(AW195=-1,0,(IF(AW195&gt;AW$4,0,IF(AW195&lt;AW$3,1,((AW$4-AW195)/AW$5))))))*100</f>
        <v>5.324663405526664</v>
      </c>
      <c r="AY195" s="75">
        <v>13.5</v>
      </c>
      <c r="AZ195" s="66">
        <f>+IF(AY195="No Practice",0,AY195/30)*100</f>
        <v>45</v>
      </c>
      <c r="BA195" s="76">
        <f>AVERAGE(AT195,AV195,AX195,AZ195)</f>
        <v>46.781724065097777</v>
      </c>
      <c r="BB195" s="68">
        <f>+BA195</f>
        <v>46.781724065097777</v>
      </c>
      <c r="BC195" s="115">
        <f>+ROUND(BA195,1)</f>
        <v>46.8</v>
      </c>
      <c r="BD195" s="69">
        <f>RANK(BB195,BB$13:BB$224)</f>
        <v>157</v>
      </c>
      <c r="BE195" s="73">
        <v>0</v>
      </c>
      <c r="BF195" s="73">
        <v>2</v>
      </c>
      <c r="BG195" s="77">
        <f>+SUM(BE195,BF195)</f>
        <v>2</v>
      </c>
      <c r="BH195" s="76">
        <f>(IF(BG195=-1,0,(IF(BG195&lt;BG$4,0,IF(BG195&gt;BG$3,1,((-BG$4+BG195)/BG$5))))))*100</f>
        <v>10</v>
      </c>
      <c r="BI195" s="119">
        <f>+BH195</f>
        <v>10</v>
      </c>
      <c r="BJ195" s="115">
        <f>ROUND(BH195,1)</f>
        <v>10</v>
      </c>
      <c r="BK195" s="69">
        <f>RANK(BI195,BI$13:BI$224)</f>
        <v>181</v>
      </c>
      <c r="BL195" s="73">
        <v>1</v>
      </c>
      <c r="BM195" s="68">
        <f>(IF(BL195=-1,0,(IF(BL195&lt;BL$4,0,IF(BL195&gt;BL$3,1,((-BL$4+BL195)/BL$5))))))*100</f>
        <v>10</v>
      </c>
      <c r="BN195" s="73">
        <v>0</v>
      </c>
      <c r="BO195" s="68">
        <f>(IF(BN195=-1,0,(IF(BN195&lt;BN$4,0,IF(BN195&gt;BN$3,1,((-BN$4+BN195)/BN$5))))))*100</f>
        <v>0</v>
      </c>
      <c r="BP195" s="73">
        <v>6</v>
      </c>
      <c r="BQ195" s="68">
        <f>(IF(BP195=-1,0,(IF(BP195&lt;BP$4,0,IF(BP195&gt;BP$3,1,((-BP$4+BP195)/BP$5))))))*100</f>
        <v>60</v>
      </c>
      <c r="BR195" s="73">
        <v>4</v>
      </c>
      <c r="BS195" s="78">
        <f>(IF(BR195=-1,0,(IF(BR195&lt;BR$4,0,IF(BR195&gt;BR$3,1,((-BR$4+BR195)/BR$5))))))*100</f>
        <v>66.666666666666657</v>
      </c>
      <c r="BT195" s="73">
        <v>2</v>
      </c>
      <c r="BU195" s="68">
        <f>(IF(BT195=-1,0,(IF(BT195&lt;BT$4,0,IF(BT195&gt;BT$3,1,((-BT$4+BT195)/BT$5))))))*100</f>
        <v>28.571428571428569</v>
      </c>
      <c r="BV195" s="73">
        <v>1</v>
      </c>
      <c r="BW195" s="66">
        <f>(IF(BV195=-1,0,(IF(BV195&lt;BV$4,0,IF(BV195&gt;BV$3,1,((-BV$4+BV195)/BV$5))))))*100</f>
        <v>14.285714285714285</v>
      </c>
      <c r="BX195" s="77">
        <f>+SUM(BN195,BL195,BP195,BR195,BT195,BV195)</f>
        <v>14</v>
      </c>
      <c r="BY195" s="80">
        <f>(IF(BX195=-1,0,(IF(BX195&lt;BX$4,0,IF(BX195&gt;BX$3,1,((-BX$4+BX195)/BX$5))))))*100</f>
        <v>28.000000000000004</v>
      </c>
      <c r="BZ195" s="78">
        <f>+BY195</f>
        <v>28.000000000000004</v>
      </c>
      <c r="CA195" s="115">
        <f>+ROUND(BY195,1)</f>
        <v>28</v>
      </c>
      <c r="CB195" s="72">
        <f>RANK(BZ195,BZ$13:BZ$224)</f>
        <v>157</v>
      </c>
      <c r="CC195" s="73">
        <v>30</v>
      </c>
      <c r="CD195" s="68">
        <f>(IF(CC195=-1,0,(IF(CC195&gt;CC$4,0,IF(CC195&lt;CC$3,1,((CC$4-CC195)/CC$5))))))*100</f>
        <v>55.000000000000007</v>
      </c>
      <c r="CE195" s="73">
        <v>199</v>
      </c>
      <c r="CF195" s="66">
        <f>(IF(CE195=-1,0,(IF(CE195&gt;CE$4,0,IF(CE195&lt;CE$3,1,((CE$4-CE195)/CE$5))))))*100</f>
        <v>76.816074188562595</v>
      </c>
      <c r="CG195" s="73">
        <v>27.8721114891982</v>
      </c>
      <c r="CH195" s="66">
        <f>(IF(CG195=-1,0,(IF(CG195&gt;CG$4,0,IF(CG195&lt;CG$3,1,((CG$4-CG195)/CG$5)^$CH$3)))))*100</f>
        <v>97.543899373124461</v>
      </c>
      <c r="CI195" s="73" t="s">
        <v>1975</v>
      </c>
      <c r="CJ195" s="78">
        <f>IF(CI195="NO VAT","No VAT",(IF(CI195="NO REFUND",0,(IF(CI195&gt;CI$5,0,IF(CI195&lt;CI$3,1,((CI$5-CI195)/CI$5))))))*100)</f>
        <v>0</v>
      </c>
      <c r="CK195" s="73" t="s">
        <v>1975</v>
      </c>
      <c r="CL195" s="68">
        <f>IF(CK195="NO VAT","No VAT",(IF(CK195="NO REFUND",0,(IF(CK195&gt;CK$4,0,IF(CK195&lt;CK$3,1,((CK$4-CK195)/CK$5))))))*100)</f>
        <v>0</v>
      </c>
      <c r="CM195" s="73">
        <v>5</v>
      </c>
      <c r="CN195" s="68">
        <f>IF(CM195="NO CIT","No CIT",IF(CM195&gt;CM$4,0,IF(CM195&lt;CM$3,1,((CM$4-CM195)/CM$5)))*100)</f>
        <v>93.577981651376149</v>
      </c>
      <c r="CO195" s="73">
        <v>0</v>
      </c>
      <c r="CP195" s="66">
        <f>IF(CO195="NO CIT","No CIT",IF(CO195&gt;CO$4,0,IF(CO195&lt;CO$3,1,((CO$5-CO195)/CO$5)))*100)</f>
        <v>100</v>
      </c>
      <c r="CQ195" s="157">
        <f>IF(OR(ISNUMBER(CJ195),ISNUMBER(CL195),ISNUMBER(CN195),ISNUMBER(CP195)),AVERAGE(CJ195,CL195,CN195,CP195),"")</f>
        <v>48.394495412844037</v>
      </c>
      <c r="CR195" s="128">
        <f>AVERAGE(CD195,CF195,CH195,CQ195)</f>
        <v>69.438617243632777</v>
      </c>
      <c r="CS195" s="78">
        <f>+CR195</f>
        <v>69.438617243632777</v>
      </c>
      <c r="CT195" s="115">
        <f>ROUND(CR195,1)</f>
        <v>69.400000000000006</v>
      </c>
      <c r="CU195" s="69">
        <f>RANK(CS195,CS$13:CS$224)</f>
        <v>107</v>
      </c>
      <c r="CV195" s="73">
        <v>84</v>
      </c>
      <c r="CW195" s="68">
        <f>(IF(CV195=-1,0,(IF(CV195&gt;CV$4,0,IF(CV195&lt;CV$3,1,((CV$4-CV195)/CV$5))))))*100</f>
        <v>47.79874213836478</v>
      </c>
      <c r="CX195" s="73">
        <v>12</v>
      </c>
      <c r="CY195" s="68">
        <f>(IF(CX195=-1,0,(IF(CX195&gt;CX$4,0,IF(CX195&lt;CX$3,1,((CX$4-CX195)/CX$5))))))*100</f>
        <v>93.491124260355036</v>
      </c>
      <c r="CZ195" s="73">
        <v>467.5</v>
      </c>
      <c r="DA195" s="68">
        <f>(IF(CZ195=-1,0,(IF(CZ195&gt;CZ$4,0,IF(CZ195&lt;CZ$3,1,((CZ$4-CZ195)/CZ$5))))))*100</f>
        <v>55.89622641509434</v>
      </c>
      <c r="DB195" s="73">
        <v>40</v>
      </c>
      <c r="DC195" s="68">
        <f>(IF(DB195=-1,0,(IF(DB195&gt;DB$4,0,IF(DB195&lt;DB$3,1,((DB$4-DB195)/DB$5))))))*100</f>
        <v>90</v>
      </c>
      <c r="DD195" s="73">
        <v>48</v>
      </c>
      <c r="DE195" s="68">
        <f>(IF(DD195=-1,0,(IF(DD195&gt;DD$4,0,IF(DD195&lt;DD$3,1,((DD$4-DD195)/DD$5))))))*100</f>
        <v>83.154121863799276</v>
      </c>
      <c r="DF195" s="73">
        <v>24</v>
      </c>
      <c r="DG195" s="68">
        <f>(IF(DF195=-1,0,(IF(DF195&gt;DF$4,0,IF(DF195&lt;DF$3,1,((DF$4-DF195)/DF$5))))))*100</f>
        <v>90.376569037656907</v>
      </c>
      <c r="DH195" s="73">
        <v>658</v>
      </c>
      <c r="DI195" s="68">
        <f>(IF(DH195=-1,0,(IF(DH195&gt;DH$4,0,IF(DH195&lt;DH$3,1,((DH$4-DH195)/DH$5))))))*100</f>
        <v>45.166666666666664</v>
      </c>
      <c r="DJ195" s="73">
        <v>40</v>
      </c>
      <c r="DK195" s="66">
        <f>(IF(DJ195=-1,0,(IF(DJ195&gt;DJ$4,0,IF(DJ195&lt;DJ$3,1,((DJ$4-DJ195)/DJ$5))))))*100</f>
        <v>94.285714285714278</v>
      </c>
      <c r="DL195" s="78">
        <f>AVERAGE(CW195,CY195,DA195,DC195,DE195,DG195,DI195,DK195)</f>
        <v>75.021145583456416</v>
      </c>
      <c r="DM195" s="78">
        <f>+DL195</f>
        <v>75.021145583456416</v>
      </c>
      <c r="DN195" s="115">
        <f>ROUND(DL195,1)</f>
        <v>75</v>
      </c>
      <c r="DO195" s="69">
        <f>RANK(DM195,DM$13:DM$224)</f>
        <v>87</v>
      </c>
      <c r="DP195" s="67">
        <v>1715</v>
      </c>
      <c r="DQ195" s="66">
        <f>(IF(DP195=-1,0,(IF(DP195&gt;DP$4,0,IF(DP195&lt;DP$3,1,((DP$4-DP195)/DP$5))))))*100</f>
        <v>0</v>
      </c>
      <c r="DR195" s="67">
        <v>37.1</v>
      </c>
      <c r="DS195" s="66">
        <f>(IF(DR195=-1,0,(IF(DR195&gt;DR$4,0,IF(DR195&lt;DR$3,1,((DR$4-DR195)/DR$5))))))*100</f>
        <v>58.380202474690655</v>
      </c>
      <c r="DT195" s="67">
        <v>3.5</v>
      </c>
      <c r="DU195" s="66">
        <f>DT195/18*100</f>
        <v>19.444444444444446</v>
      </c>
      <c r="DV195" s="78">
        <f>AVERAGE(DU195,DQ195,DS195)</f>
        <v>25.941548973045034</v>
      </c>
      <c r="DW195" s="78">
        <f>+DV195</f>
        <v>25.941548973045034</v>
      </c>
      <c r="DX195" s="115">
        <f>ROUND(DV195,1)</f>
        <v>25.9</v>
      </c>
      <c r="DY195" s="69">
        <f>RANK(DW195,DW$13:DW$224)</f>
        <v>188</v>
      </c>
      <c r="DZ195" s="67">
        <v>7.6891249946796902</v>
      </c>
      <c r="EA195" s="68">
        <f>(IF(DZ195=-1,0,(IF(DZ195&lt;DZ$4,0,IF(DZ195&gt;DZ$3,1,((-DZ$4+DZ195)/DZ$5))))))*100</f>
        <v>8.27677609761</v>
      </c>
      <c r="EB195" s="67">
        <v>9.5</v>
      </c>
      <c r="EC195" s="66">
        <f>(IF(EB195=-1,0,(IF(EB195&lt;EB$4,0,IF(EB195&gt;EB$3,1,((-EB$4+EB195)/EB$5))))))*100</f>
        <v>59.375</v>
      </c>
      <c r="ED195" s="68">
        <f>AVERAGE(EA195,EC195)</f>
        <v>33.825888048804998</v>
      </c>
      <c r="EE195" s="78">
        <f>+ED195</f>
        <v>33.825888048804998</v>
      </c>
      <c r="EF195" s="115">
        <f>ROUND(ED195,1)</f>
        <v>33.799999999999997</v>
      </c>
      <c r="EG195" s="69">
        <f>RANK(EE195,EE$13:EE$224)</f>
        <v>139</v>
      </c>
      <c r="EH195" s="81"/>
      <c r="EI195" s="81"/>
      <c r="EJ195" s="81"/>
      <c r="EK195" s="83">
        <f>RANK(EN195,EN$13:EN$224)</f>
        <v>162</v>
      </c>
      <c r="EL195" s="134">
        <f>ROUND(EM195,1)</f>
        <v>47.5</v>
      </c>
      <c r="EM195" s="158">
        <f>AVERAGE(Q195,AC195,BA195,BH195,BY195,CR195,DL195,DV195,ED195,AO195)</f>
        <v>47.464270239846179</v>
      </c>
      <c r="EN195" s="139">
        <f>AVERAGE(Q195,AC195,BA195,BH195,BY195,CR195,DL195,DV195,ED195,AO195)</f>
        <v>47.464270239846179</v>
      </c>
      <c r="EO195" s="84"/>
      <c r="EP195" s="85"/>
      <c r="EQ195" s="46"/>
    </row>
    <row r="196" spans="1:147" ht="14.45" customHeight="1" x14ac:dyDescent="0.25">
      <c r="A196" s="64" t="s">
        <v>179</v>
      </c>
      <c r="B196" s="156" t="str">
        <f>INDEX('Economy Names'!$A$2:$H$213,'Economy Names'!L185,'Economy Names'!$K$1)</f>
        <v>Sweden</v>
      </c>
      <c r="C196" s="65">
        <v>4</v>
      </c>
      <c r="D196" s="66">
        <f>(IF(C196=-1,0,(IF(C196&gt;C$4,0,IF(C196&lt;C$3,1,((C$4-C196)/C$5))))))*100</f>
        <v>82.35294117647058</v>
      </c>
      <c r="E196" s="65">
        <v>7.5</v>
      </c>
      <c r="F196" s="66">
        <f>(IF(E196=-1,0,(IF(E196&gt;E$4,0,IF(E196&lt;E$3,1,((E$4-E196)/E$5))))))*100</f>
        <v>92.964824120603012</v>
      </c>
      <c r="G196" s="67">
        <v>0.51246531188221001</v>
      </c>
      <c r="H196" s="66">
        <f>(IF(G196=-1,0,(IF(G196&gt;G$4,0,IF(G196&lt;G$3,1,((G$4-G196)/G$5))))))*100</f>
        <v>99.743767344058895</v>
      </c>
      <c r="I196" s="65">
        <v>4</v>
      </c>
      <c r="J196" s="66">
        <f>(IF(I196=-1,0,(IF(I196&gt;I$4,0,IF(I196&lt;I$3,1,((I$4-I196)/I$5))))))*100</f>
        <v>82.35294117647058</v>
      </c>
      <c r="K196" s="65">
        <v>7.5</v>
      </c>
      <c r="L196" s="66">
        <f>(IF(K196=-1,0,(IF(K196&gt;K$4,0,IF(K196&lt;K$3,1,((K$4-K196)/K$5))))))*100</f>
        <v>92.964824120603012</v>
      </c>
      <c r="M196" s="67">
        <v>0.51246531188221001</v>
      </c>
      <c r="N196" s="68">
        <f>(IF(M196=-1,0,(IF(M196&gt;M$4,0,IF(M196&lt;M$3,1,((M$4-M196)/M$5))))))*100</f>
        <v>99.743767344058895</v>
      </c>
      <c r="O196" s="67">
        <v>10.458475752698201</v>
      </c>
      <c r="P196" s="66">
        <f>(IF(O196=-1,0,(IF(O196&gt;O$4,0,IF(O196&lt;O$3,1,((O$4-O196)/O$5))))))*100</f>
        <v>97.385381061825456</v>
      </c>
      <c r="Q196" s="68">
        <f>25%*P196+12.5%*D196+12.5%*F196+12.5%*H196+12.5%*J196+12.5%*L196+12.5%*N196</f>
        <v>93.111728425739486</v>
      </c>
      <c r="R196" s="78">
        <f>+Q196</f>
        <v>93.111728425739486</v>
      </c>
      <c r="S196" s="115">
        <f>+ROUND(Q196,1)</f>
        <v>93.1</v>
      </c>
      <c r="T196" s="69">
        <f>RANK(R196,R$13:R$224)</f>
        <v>39</v>
      </c>
      <c r="U196" s="70">
        <v>8</v>
      </c>
      <c r="V196" s="66">
        <f>(IF(U196=-1,0,(IF(U196&gt;U$4,0,IF(U196&lt;U$3,1,((U$4-U196)/U$5))))))*100</f>
        <v>88</v>
      </c>
      <c r="W196" s="70">
        <v>117</v>
      </c>
      <c r="X196" s="66">
        <f>(IF(W196=-1,0,(IF(W196&gt;W$4,0,IF(W196&lt;W$3,1,((W$4-W196)/W$5))))))*100</f>
        <v>73.775216138328531</v>
      </c>
      <c r="Y196" s="71">
        <v>1.9188374632990499</v>
      </c>
      <c r="Z196" s="68">
        <f>(IF(Y196=-1,0,(IF(Y196&gt;Y$4,0,IF(Y196&lt;Y$3,1,((Y$4-Y196)/Y$5))))))*100</f>
        <v>90.405812683504763</v>
      </c>
      <c r="AA196" s="70">
        <v>9</v>
      </c>
      <c r="AB196" s="66">
        <f>IF(AA196="No Practice", 0, AA196/15*100)</f>
        <v>60</v>
      </c>
      <c r="AC196" s="68">
        <f>AVERAGE(V196,X196,Z196,AB196)</f>
        <v>78.045257205458313</v>
      </c>
      <c r="AD196" s="68">
        <f>+AC196</f>
        <v>78.045257205458313</v>
      </c>
      <c r="AE196" s="115">
        <f>+ROUND(AC196,1)</f>
        <v>78</v>
      </c>
      <c r="AF196" s="72">
        <f>RANK(AD196,AD$13:AD$224)</f>
        <v>31</v>
      </c>
      <c r="AG196" s="70">
        <v>3</v>
      </c>
      <c r="AH196" s="66">
        <f>(IF(AG196=-1,0,(IF(AG196&gt;AG$4,0,IF(AG196&lt;AG$3,1,((AG$4-AG196)/AG$5))))))*100</f>
        <v>100</v>
      </c>
      <c r="AI196" s="70">
        <v>52</v>
      </c>
      <c r="AJ196" s="66">
        <f>(IF(AI196=-1,0,(IF(AI196&gt;AI$4,0,IF(AI196&lt;AI$3,1,((AI$4-AI196)/AI$5))))))*100</f>
        <v>85.217391304347828</v>
      </c>
      <c r="AK196" s="71">
        <v>29.283732107554901</v>
      </c>
      <c r="AL196" s="66">
        <f>(IF(AK196=-1,0,(IF(AK196&gt;AK$4,0,IF(AK196&lt;AK$3,1,((AK$4-AK196)/AK$5))))))*100</f>
        <v>99.638472443116612</v>
      </c>
      <c r="AM196" s="70">
        <v>8</v>
      </c>
      <c r="AN196" s="66">
        <f>+IF(AM196="No Practice",0,AM196/8)*100</f>
        <v>100</v>
      </c>
      <c r="AO196" s="74">
        <f>AVERAGE(AH196,AJ196,AL196,AN196)</f>
        <v>96.213965936866103</v>
      </c>
      <c r="AP196" s="68">
        <f>+AO196</f>
        <v>96.213965936866103</v>
      </c>
      <c r="AQ196" s="115">
        <f>+ROUND(AO196,1)</f>
        <v>96.2</v>
      </c>
      <c r="AR196" s="69">
        <f>RANK(AP196,AP$13:AP$224)</f>
        <v>10</v>
      </c>
      <c r="AS196" s="75">
        <v>1</v>
      </c>
      <c r="AT196" s="66">
        <f>(IF(AS196=-1,0,(IF(AS196&gt;AS$4,0,IF(AS196&lt;AS$3,1,((AS$4-AS196)/AS$5))))))*100</f>
        <v>100</v>
      </c>
      <c r="AU196" s="75">
        <v>7</v>
      </c>
      <c r="AV196" s="66">
        <f>(IF(AU196=-1,0,(IF(AU196&gt;AU$4,0,IF(AU196&lt;AU$3,1,((AU$4-AU196)/AU$5))))))*100</f>
        <v>97.129186602870803</v>
      </c>
      <c r="AW196" s="75">
        <v>4.2534512969984002</v>
      </c>
      <c r="AX196" s="68">
        <f>(IF(AW196=-1,0,(IF(AW196&gt;AW$4,0,IF(AW196&lt;AW$3,1,((AW$4-AW196)/AW$5))))))*100</f>
        <v>71.643658020010676</v>
      </c>
      <c r="AY196" s="75">
        <v>27.5</v>
      </c>
      <c r="AZ196" s="66">
        <f>+IF(AY196="No Practice",0,AY196/30)*100</f>
        <v>91.666666666666657</v>
      </c>
      <c r="BA196" s="76">
        <f>AVERAGE(AT196,AV196,AX196,AZ196)</f>
        <v>90.109877822387034</v>
      </c>
      <c r="BB196" s="68">
        <f>+BA196</f>
        <v>90.109877822387034</v>
      </c>
      <c r="BC196" s="115">
        <f>+ROUND(BA196,1)</f>
        <v>90.1</v>
      </c>
      <c r="BD196" s="69">
        <f>RANK(BB196,BB$13:BB$224)</f>
        <v>9</v>
      </c>
      <c r="BE196" s="73">
        <v>5</v>
      </c>
      <c r="BF196" s="73">
        <v>7</v>
      </c>
      <c r="BG196" s="77">
        <f>+SUM(BE196,BF196)</f>
        <v>12</v>
      </c>
      <c r="BH196" s="76">
        <f>(IF(BG196=-1,0,(IF(BG196&lt;BG$4,0,IF(BG196&gt;BG$3,1,((-BG$4+BG196)/BG$5))))))*100</f>
        <v>60</v>
      </c>
      <c r="BI196" s="119">
        <f>+BH196</f>
        <v>60</v>
      </c>
      <c r="BJ196" s="115">
        <f>ROUND(BH196,1)</f>
        <v>60</v>
      </c>
      <c r="BK196" s="69">
        <f>RANK(BI196,BI$13:BI$224)</f>
        <v>80</v>
      </c>
      <c r="BL196" s="73">
        <v>8</v>
      </c>
      <c r="BM196" s="68">
        <f>(IF(BL196=-1,0,(IF(BL196&lt;BL$4,0,IF(BL196&gt;BL$3,1,((-BL$4+BL196)/BL$5))))))*100</f>
        <v>80</v>
      </c>
      <c r="BN196" s="73">
        <v>4</v>
      </c>
      <c r="BO196" s="68">
        <f>(IF(BN196=-1,0,(IF(BN196&lt;BN$4,0,IF(BN196&gt;BN$3,1,((-BN$4+BN196)/BN$5))))))*100</f>
        <v>40</v>
      </c>
      <c r="BP196" s="73">
        <v>7</v>
      </c>
      <c r="BQ196" s="68">
        <f>(IF(BP196=-1,0,(IF(BP196&lt;BP$4,0,IF(BP196&gt;BP$3,1,((-BP$4+BP196)/BP$5))))))*100</f>
        <v>70</v>
      </c>
      <c r="BR196" s="73">
        <v>5</v>
      </c>
      <c r="BS196" s="78">
        <f>(IF(BR196=-1,0,(IF(BR196&lt;BR$4,0,IF(BR196&gt;BR$3,1,((-BR$4+BR196)/BR$5))))))*100</f>
        <v>83.333333333333343</v>
      </c>
      <c r="BT196" s="73">
        <v>6</v>
      </c>
      <c r="BU196" s="68">
        <f>(IF(BT196=-1,0,(IF(BT196&lt;BT$4,0,IF(BT196&gt;BT$3,1,((-BT$4+BT196)/BT$5))))))*100</f>
        <v>85.714285714285708</v>
      </c>
      <c r="BV196" s="73">
        <v>6</v>
      </c>
      <c r="BW196" s="66">
        <f>(IF(BV196=-1,0,(IF(BV196&lt;BV$4,0,IF(BV196&gt;BV$3,1,((-BV$4+BV196)/BV$5))))))*100</f>
        <v>85.714285714285708</v>
      </c>
      <c r="BX196" s="77">
        <f>+SUM(BN196,BL196,BP196,BR196,BT196,BV196)</f>
        <v>36</v>
      </c>
      <c r="BY196" s="80">
        <f>(IF(BX196=-1,0,(IF(BX196&lt;BX$4,0,IF(BX196&gt;BX$3,1,((-BX$4+BX196)/BX$5))))))*100</f>
        <v>72</v>
      </c>
      <c r="BZ196" s="78">
        <f>+BY196</f>
        <v>72</v>
      </c>
      <c r="CA196" s="115">
        <f>+ROUND(BY196,1)</f>
        <v>72</v>
      </c>
      <c r="CB196" s="72">
        <f>RANK(BZ196,BZ$13:BZ$224)</f>
        <v>28</v>
      </c>
      <c r="CC196" s="73">
        <v>6</v>
      </c>
      <c r="CD196" s="68">
        <f>(IF(CC196=-1,0,(IF(CC196&gt;CC$4,0,IF(CC196&lt;CC$3,1,((CC$4-CC196)/CC$5))))))*100</f>
        <v>95</v>
      </c>
      <c r="CE196" s="73">
        <v>122</v>
      </c>
      <c r="CF196" s="66">
        <f>(IF(CE196=-1,0,(IF(CE196&gt;CE$4,0,IF(CE196&lt;CE$3,1,((CE$4-CE196)/CE$5))))))*100</f>
        <v>88.717156105100457</v>
      </c>
      <c r="CG196" s="73">
        <v>49.130036054647597</v>
      </c>
      <c r="CH196" s="66">
        <f>(IF(CG196=-1,0,(IF(CG196&gt;CG$4,0,IF(CG196&lt;CG$3,1,((CG$4-CG196)/CG$5)^$CH$3)))))*100</f>
        <v>66.652792231684373</v>
      </c>
      <c r="CI196" s="73">
        <v>10.5</v>
      </c>
      <c r="CJ196" s="78">
        <f>IF(CI196="NO VAT","No VAT",(IF(CI196="NO REFUND",0,(IF(CI196&gt;CI$5,0,IF(CI196&lt;CI$3,1,((CI$5-CI196)/CI$5))))))*100)</f>
        <v>79</v>
      </c>
      <c r="CK196" s="73">
        <v>8.1666666666666696</v>
      </c>
      <c r="CL196" s="68">
        <f>IF(CK196="NO VAT","No VAT",(IF(CK196="NO REFUND",0,(IF(CK196&gt;CK$4,0,IF(CK196&lt;CK$3,1,((CK$4-CK196)/CK$5))))))*100)</f>
        <v>90.411840411840402</v>
      </c>
      <c r="CM196" s="73">
        <v>5</v>
      </c>
      <c r="CN196" s="68">
        <f>IF(CM196="NO CIT","No CIT",IF(CM196&gt;CM$4,0,IF(CM196&lt;CM$3,1,((CM$4-CM196)/CM$5)))*100)</f>
        <v>93.577981651376149</v>
      </c>
      <c r="CO196" s="73">
        <v>0</v>
      </c>
      <c r="CP196" s="66">
        <f>IF(CO196="NO CIT","No CIT",IF(CO196&gt;CO$4,0,IF(CO196&lt;CO$3,1,((CO$5-CO196)/CO$5)))*100)</f>
        <v>100</v>
      </c>
      <c r="CQ196" s="157">
        <f>IF(OR(ISNUMBER(CJ196),ISNUMBER(CL196),ISNUMBER(CN196),ISNUMBER(CP196)),AVERAGE(CJ196,CL196,CN196,CP196),"")</f>
        <v>90.747455515804134</v>
      </c>
      <c r="CR196" s="128">
        <f>AVERAGE(CD196,CF196,CH196,CQ196)</f>
        <v>85.279350963147238</v>
      </c>
      <c r="CS196" s="78">
        <f>+CR196</f>
        <v>85.279350963147238</v>
      </c>
      <c r="CT196" s="115">
        <f>ROUND(CR196,1)</f>
        <v>85.3</v>
      </c>
      <c r="CU196" s="69">
        <f>RANK(CS196,CS$13:CS$224)</f>
        <v>31</v>
      </c>
      <c r="CV196" s="73">
        <v>1.83</v>
      </c>
      <c r="CW196" s="68">
        <f>(IF(CV196=-1,0,(IF(CV196&gt;CV$4,0,IF(CV196&lt;CV$3,1,((CV$4-CV196)/CV$5))))))*100</f>
        <v>99.477987421383645</v>
      </c>
      <c r="CX196" s="73">
        <v>1</v>
      </c>
      <c r="CY196" s="68">
        <f>(IF(CX196=-1,0,(IF(CX196&gt;CX$4,0,IF(CX196&lt;CX$3,1,((CX$4-CX196)/CX$5))))))*100</f>
        <v>100</v>
      </c>
      <c r="CZ196" s="73">
        <v>55</v>
      </c>
      <c r="DA196" s="68">
        <f>(IF(CZ196=-1,0,(IF(CZ196&gt;CZ$4,0,IF(CZ196&lt;CZ$3,1,((CZ$4-CZ196)/CZ$5))))))*100</f>
        <v>94.811320754716974</v>
      </c>
      <c r="DB196" s="73">
        <v>40</v>
      </c>
      <c r="DC196" s="68">
        <f>(IF(DB196=-1,0,(IF(DB196&gt;DB$4,0,IF(DB196&lt;DB$3,1,((DB$4-DB196)/DB$5))))))*100</f>
        <v>90</v>
      </c>
      <c r="DD196" s="73">
        <v>0</v>
      </c>
      <c r="DE196" s="68">
        <f>(IF(DD196=-1,0,(IF(DD196&gt;DD$4,0,IF(DD196&lt;DD$3,1,((DD$4-DD196)/DD$5))))))*100</f>
        <v>100</v>
      </c>
      <c r="DF196" s="73">
        <v>0.5</v>
      </c>
      <c r="DG196" s="68">
        <f>(IF(DF196=-1,0,(IF(DF196&gt;DF$4,0,IF(DF196&lt;DF$3,1,((DF$4-DF196)/DF$5))))))*100</f>
        <v>100</v>
      </c>
      <c r="DH196" s="73">
        <v>0</v>
      </c>
      <c r="DI196" s="68">
        <f>(IF(DH196=-1,0,(IF(DH196&gt;DH$4,0,IF(DH196&lt;DH$3,1,((DH$4-DH196)/DH$5))))))*100</f>
        <v>100</v>
      </c>
      <c r="DJ196" s="73">
        <v>0</v>
      </c>
      <c r="DK196" s="66">
        <f>(IF(DJ196=-1,0,(IF(DJ196&gt;DJ$4,0,IF(DJ196&lt;DJ$3,1,((DJ$4-DJ196)/DJ$5))))))*100</f>
        <v>100</v>
      </c>
      <c r="DL196" s="78">
        <f>AVERAGE(CW196,CY196,DA196,DC196,DE196,DG196,DI196,DK196)</f>
        <v>98.036163522012572</v>
      </c>
      <c r="DM196" s="78">
        <f>+DL196</f>
        <v>98.036163522012572</v>
      </c>
      <c r="DN196" s="115">
        <f>ROUND(DL196,1)</f>
        <v>98</v>
      </c>
      <c r="DO196" s="69">
        <f>RANK(DM196,DM$13:DM$224)</f>
        <v>18</v>
      </c>
      <c r="DP196" s="67">
        <v>483</v>
      </c>
      <c r="DQ196" s="66">
        <f>(IF(DP196=-1,0,(IF(DP196&gt;DP$4,0,IF(DP196&lt;DP$3,1,((DP$4-DP196)/DP$5))))))*100</f>
        <v>70.245901639344268</v>
      </c>
      <c r="DR196" s="67">
        <v>30.4</v>
      </c>
      <c r="DS196" s="66">
        <f>(IF(DR196=-1,0,(IF(DR196&gt;DR$4,0,IF(DR196&lt;DR$3,1,((DR$4-DR196)/DR$5))))))*100</f>
        <v>65.916760404949386</v>
      </c>
      <c r="DT196" s="67">
        <v>12</v>
      </c>
      <c r="DU196" s="66">
        <f>DT196/18*100</f>
        <v>66.666666666666657</v>
      </c>
      <c r="DV196" s="78">
        <f>AVERAGE(DU196,DQ196,DS196)</f>
        <v>67.609776236986775</v>
      </c>
      <c r="DW196" s="78">
        <f>+DV196</f>
        <v>67.609776236986775</v>
      </c>
      <c r="DX196" s="115">
        <f>ROUND(DV196,1)</f>
        <v>67.599999999999994</v>
      </c>
      <c r="DY196" s="69">
        <f>RANK(DW196,DW$13:DW$224)</f>
        <v>39</v>
      </c>
      <c r="DZ196" s="67">
        <v>78.053504405286802</v>
      </c>
      <c r="EA196" s="68">
        <f>(IF(DZ196=-1,0,(IF(DZ196&lt;DZ$4,0,IF(DZ196&gt;DZ$3,1,((-DZ$4+DZ196)/DZ$5))))))*100</f>
        <v>84.018842201600435</v>
      </c>
      <c r="EB196" s="67">
        <v>12</v>
      </c>
      <c r="EC196" s="66">
        <f>(IF(EB196=-1,0,(IF(EB196&lt;EB$4,0,IF(EB196&gt;EB$3,1,((-EB$4+EB196)/EB$5))))))*100</f>
        <v>75</v>
      </c>
      <c r="ED196" s="68">
        <f>AVERAGE(EA196,EC196)</f>
        <v>79.509421100800211</v>
      </c>
      <c r="EE196" s="78">
        <f>+ED196</f>
        <v>79.509421100800211</v>
      </c>
      <c r="EF196" s="115">
        <f>ROUND(ED196,1)</f>
        <v>79.5</v>
      </c>
      <c r="EG196" s="69">
        <f>RANK(EE196,EE$13:EE$224)</f>
        <v>17</v>
      </c>
      <c r="EH196" s="81"/>
      <c r="EI196" s="81"/>
      <c r="EJ196" s="81"/>
      <c r="EK196" s="83">
        <f>RANK(EN196,EN$13:EN$224)</f>
        <v>10</v>
      </c>
      <c r="EL196" s="134">
        <f>ROUND(EM196,1)</f>
        <v>82</v>
      </c>
      <c r="EM196" s="158">
        <f>AVERAGE(Q196,AC196,BA196,BH196,BY196,CR196,DL196,DV196,ED196,AO196)</f>
        <v>81.991554121339774</v>
      </c>
      <c r="EN196" s="139">
        <f>AVERAGE(Q196,AC196,BA196,BH196,BY196,CR196,DL196,DV196,ED196,AO196)</f>
        <v>81.991554121339774</v>
      </c>
      <c r="EO196" s="84"/>
      <c r="EP196" s="85"/>
      <c r="EQ196" s="46"/>
    </row>
    <row r="197" spans="1:147" ht="14.45" customHeight="1" x14ac:dyDescent="0.25">
      <c r="A197" s="64" t="s">
        <v>180</v>
      </c>
      <c r="B197" s="156" t="str">
        <f>INDEX('Economy Names'!$A$2:$H$213,'Economy Names'!L186,'Economy Names'!$K$1)</f>
        <v>Switzerland</v>
      </c>
      <c r="C197" s="65">
        <v>6</v>
      </c>
      <c r="D197" s="66">
        <f>(IF(C197=-1,0,(IF(C197&gt;C$4,0,IF(C197&lt;C$3,1,((C$4-C197)/C$5))))))*100</f>
        <v>70.588235294117652</v>
      </c>
      <c r="E197" s="65">
        <v>10</v>
      </c>
      <c r="F197" s="66">
        <f>(IF(E197=-1,0,(IF(E197&gt;E$4,0,IF(E197&lt;E$3,1,((E$4-E197)/E$5))))))*100</f>
        <v>90.452261306532662</v>
      </c>
      <c r="G197" s="67">
        <v>2.2573913273481998</v>
      </c>
      <c r="H197" s="66">
        <f>(IF(G197=-1,0,(IF(G197&gt;G$4,0,IF(G197&lt;G$3,1,((G$4-G197)/G$5))))))*100</f>
        <v>98.871304336325906</v>
      </c>
      <c r="I197" s="65">
        <v>6</v>
      </c>
      <c r="J197" s="66">
        <f>(IF(I197=-1,0,(IF(I197&gt;I$4,0,IF(I197&lt;I$3,1,((I$4-I197)/I$5))))))*100</f>
        <v>70.588235294117652</v>
      </c>
      <c r="K197" s="65">
        <v>10</v>
      </c>
      <c r="L197" s="66">
        <f>(IF(K197=-1,0,(IF(K197&gt;K$4,0,IF(K197&lt;K$3,1,((K$4-K197)/K$5))))))*100</f>
        <v>90.452261306532662</v>
      </c>
      <c r="M197" s="67">
        <v>2.2573913273481998</v>
      </c>
      <c r="N197" s="68">
        <f>(IF(M197=-1,0,(IF(M197&gt;M$4,0,IF(M197&lt;M$3,1,((M$4-M197)/M$5))))))*100</f>
        <v>98.871304336325906</v>
      </c>
      <c r="O197" s="67">
        <v>24.590495984841802</v>
      </c>
      <c r="P197" s="66">
        <f>(IF(O197=-1,0,(IF(O197&gt;O$4,0,IF(O197&lt;O$3,1,((O$4-O197)/O$5))))))*100</f>
        <v>93.852376003789544</v>
      </c>
      <c r="Q197" s="68">
        <f>25%*P197+12.5%*D197+12.5%*F197+12.5%*H197+12.5%*J197+12.5%*L197+12.5%*N197</f>
        <v>88.441044235191441</v>
      </c>
      <c r="R197" s="78">
        <f>+Q197</f>
        <v>88.441044235191441</v>
      </c>
      <c r="S197" s="115">
        <f>+ROUND(Q197,1)</f>
        <v>88.4</v>
      </c>
      <c r="T197" s="69">
        <f>RANK(R197,R$13:R$224)</f>
        <v>81</v>
      </c>
      <c r="U197" s="70">
        <v>13</v>
      </c>
      <c r="V197" s="66">
        <f>(IF(U197=-1,0,(IF(U197&gt;U$4,0,IF(U197&lt;U$3,1,((U$4-U197)/U$5))))))*100</f>
        <v>68</v>
      </c>
      <c r="W197" s="70">
        <v>156</v>
      </c>
      <c r="X197" s="66">
        <f>(IF(W197=-1,0,(IF(W197&gt;W$4,0,IF(W197&lt;W$3,1,((W$4-W197)/W$5))))))*100</f>
        <v>62.536023054755042</v>
      </c>
      <c r="Y197" s="71">
        <v>0.69591103637102003</v>
      </c>
      <c r="Z197" s="68">
        <f>(IF(Y197=-1,0,(IF(Y197&gt;Y$4,0,IF(Y197&lt;Y$3,1,((Y$4-Y197)/Y$5))))))*100</f>
        <v>96.520444818144895</v>
      </c>
      <c r="AA197" s="70">
        <v>9</v>
      </c>
      <c r="AB197" s="66">
        <f>IF(AA197="No Practice", 0, AA197/15*100)</f>
        <v>60</v>
      </c>
      <c r="AC197" s="68">
        <f>AVERAGE(V197,X197,Z197,AB197)</f>
        <v>71.764116968224982</v>
      </c>
      <c r="AD197" s="68">
        <f>+AC197</f>
        <v>71.764116968224982</v>
      </c>
      <c r="AE197" s="115">
        <f>+ROUND(AC197,1)</f>
        <v>71.8</v>
      </c>
      <c r="AF197" s="72">
        <f>RANK(AD197,AD$13:AD$224)</f>
        <v>71</v>
      </c>
      <c r="AG197" s="70">
        <v>3</v>
      </c>
      <c r="AH197" s="66">
        <f>(IF(AG197=-1,0,(IF(AG197&gt;AG$4,0,IF(AG197&lt;AG$3,1,((AG$4-AG197)/AG$5))))))*100</f>
        <v>100</v>
      </c>
      <c r="AI197" s="70">
        <v>39</v>
      </c>
      <c r="AJ197" s="66">
        <f>(IF(AI197=-1,0,(IF(AI197&gt;AI$4,0,IF(AI197&lt;AI$3,1,((AI$4-AI197)/AI$5))))))*100</f>
        <v>90.869565217391298</v>
      </c>
      <c r="AK197" s="71">
        <v>57.197493660741998</v>
      </c>
      <c r="AL197" s="66">
        <f>(IF(AK197=-1,0,(IF(AK197&gt;AK$4,0,IF(AK197&lt;AK$3,1,((AK$4-AK197)/AK$5))))))*100</f>
        <v>99.293858102953806</v>
      </c>
      <c r="AM197" s="70">
        <v>7</v>
      </c>
      <c r="AN197" s="66">
        <f>+IF(AM197="No Practice",0,AM197/8)*100</f>
        <v>87.5</v>
      </c>
      <c r="AO197" s="74">
        <f>AVERAGE(AH197,AJ197,AL197,AN197)</f>
        <v>94.415855830086286</v>
      </c>
      <c r="AP197" s="68">
        <f>+AO197</f>
        <v>94.415855830086286</v>
      </c>
      <c r="AQ197" s="115">
        <f>+ROUND(AO197,1)</f>
        <v>94.4</v>
      </c>
      <c r="AR197" s="69">
        <f>RANK(AP197,AP$13:AP$224)</f>
        <v>13</v>
      </c>
      <c r="AS197" s="75">
        <v>4</v>
      </c>
      <c r="AT197" s="66">
        <f>(IF(AS197=-1,0,(IF(AS197&gt;AS$4,0,IF(AS197&lt;AS$3,1,((AS$4-AS197)/AS$5))))))*100</f>
        <v>75</v>
      </c>
      <c r="AU197" s="75">
        <v>16</v>
      </c>
      <c r="AV197" s="66">
        <f>(IF(AU197=-1,0,(IF(AU197&gt;AU$4,0,IF(AU197&lt;AU$3,1,((AU$4-AU197)/AU$5))))))*100</f>
        <v>92.822966507177028</v>
      </c>
      <c r="AW197" s="75">
        <v>0.25368857439773002</v>
      </c>
      <c r="AX197" s="68">
        <f>(IF(AW197=-1,0,(IF(AW197&gt;AW$4,0,IF(AW197&lt;AW$3,1,((AW$4-AW197)/AW$5))))))*100</f>
        <v>98.308742837348476</v>
      </c>
      <c r="AY197" s="75">
        <v>23.5</v>
      </c>
      <c r="AZ197" s="66">
        <f>+IF(AY197="No Practice",0,AY197/30)*100</f>
        <v>78.333333333333329</v>
      </c>
      <c r="BA197" s="76">
        <f>AVERAGE(AT197,AV197,AX197,AZ197)</f>
        <v>86.116260669464708</v>
      </c>
      <c r="BB197" s="68">
        <f>+BA197</f>
        <v>86.116260669464708</v>
      </c>
      <c r="BC197" s="115">
        <f>+ROUND(BA197,1)</f>
        <v>86.1</v>
      </c>
      <c r="BD197" s="69">
        <f>RANK(BB197,BB$13:BB$224)</f>
        <v>18</v>
      </c>
      <c r="BE197" s="73">
        <v>7</v>
      </c>
      <c r="BF197" s="73">
        <v>6</v>
      </c>
      <c r="BG197" s="77">
        <f>+SUM(BE197,BF197)</f>
        <v>13</v>
      </c>
      <c r="BH197" s="76">
        <f>(IF(BG197=-1,0,(IF(BG197&lt;BG$4,0,IF(BG197&gt;BG$3,1,((-BG$4+BG197)/BG$5))))))*100</f>
        <v>65</v>
      </c>
      <c r="BI197" s="119">
        <f>+BH197</f>
        <v>65</v>
      </c>
      <c r="BJ197" s="115">
        <f>ROUND(BH197,1)</f>
        <v>65</v>
      </c>
      <c r="BK197" s="69">
        <f>RANK(BI197,BI$13:BI$224)</f>
        <v>67</v>
      </c>
      <c r="BL197" s="73">
        <v>0</v>
      </c>
      <c r="BM197" s="68">
        <f>(IF(BL197=-1,0,(IF(BL197&lt;BL$4,0,IF(BL197&gt;BL$3,1,((-BL$4+BL197)/BL$5))))))*100</f>
        <v>0</v>
      </c>
      <c r="BN197" s="73">
        <v>5</v>
      </c>
      <c r="BO197" s="68">
        <f>(IF(BN197=-1,0,(IF(BN197&lt;BN$4,0,IF(BN197&gt;BN$3,1,((-BN$4+BN197)/BN$5))))))*100</f>
        <v>50</v>
      </c>
      <c r="BP197" s="73">
        <v>5</v>
      </c>
      <c r="BQ197" s="68">
        <f>(IF(BP197=-1,0,(IF(BP197&lt;BP$4,0,IF(BP197&gt;BP$3,1,((-BP$4+BP197)/BP$5))))))*100</f>
        <v>50</v>
      </c>
      <c r="BR197" s="73">
        <v>5</v>
      </c>
      <c r="BS197" s="78">
        <f>(IF(BR197=-1,0,(IF(BR197&lt;BR$4,0,IF(BR197&gt;BR$3,1,((-BR$4+BR197)/BR$5))))))*100</f>
        <v>83.333333333333343</v>
      </c>
      <c r="BT197" s="73">
        <v>5</v>
      </c>
      <c r="BU197" s="68">
        <f>(IF(BT197=-1,0,(IF(BT197&lt;BT$4,0,IF(BT197&gt;BT$3,1,((-BT$4+BT197)/BT$5))))))*100</f>
        <v>71.428571428571431</v>
      </c>
      <c r="BV197" s="73">
        <v>5</v>
      </c>
      <c r="BW197" s="66">
        <f>(IF(BV197=-1,0,(IF(BV197&lt;BV$4,0,IF(BV197&gt;BV$3,1,((-BV$4+BV197)/BV$5))))))*100</f>
        <v>71.428571428571431</v>
      </c>
      <c r="BX197" s="77">
        <f>+SUM(BN197,BL197,BP197,BR197,BT197,BV197)</f>
        <v>25</v>
      </c>
      <c r="BY197" s="80">
        <f>(IF(BX197=-1,0,(IF(BX197&lt;BX$4,0,IF(BX197&gt;BX$3,1,((-BX$4+BX197)/BX$5))))))*100</f>
        <v>50</v>
      </c>
      <c r="BZ197" s="78">
        <f>+BY197</f>
        <v>50</v>
      </c>
      <c r="CA197" s="115">
        <f>+ROUND(BY197,1)</f>
        <v>50</v>
      </c>
      <c r="CB197" s="72">
        <f>RANK(BZ197,BZ$13:BZ$224)</f>
        <v>105</v>
      </c>
      <c r="CC197" s="73">
        <v>19</v>
      </c>
      <c r="CD197" s="68">
        <f>(IF(CC197=-1,0,(IF(CC197&gt;CC$4,0,IF(CC197&lt;CC$3,1,((CC$4-CC197)/CC$5))))))*100</f>
        <v>73.333333333333329</v>
      </c>
      <c r="CE197" s="73">
        <v>63</v>
      </c>
      <c r="CF197" s="66">
        <f>(IF(CE197=-1,0,(IF(CE197&gt;CE$4,0,IF(CE197&lt;CE$3,1,((CE$4-CE197)/CE$5))))))*100</f>
        <v>97.836166924265839</v>
      </c>
      <c r="CG197" s="73">
        <v>28.7990016560016</v>
      </c>
      <c r="CH197" s="66">
        <f>(IF(CG197=-1,0,(IF(CG197&gt;CG$4,0,IF(CG197&lt;CG$3,1,((CG$4-CG197)/CG$5)^$CH$3)))))*100</f>
        <v>96.253093178802047</v>
      </c>
      <c r="CI197" s="73">
        <v>1.5</v>
      </c>
      <c r="CJ197" s="78">
        <f>IF(CI197="NO VAT","No VAT",(IF(CI197="NO REFUND",0,(IF(CI197&gt;CI$5,0,IF(CI197&lt;CI$3,1,((CI$5-CI197)/CI$5))))))*100)</f>
        <v>97</v>
      </c>
      <c r="CK197" s="73">
        <v>14.5</v>
      </c>
      <c r="CL197" s="68">
        <f>IF(CK197="NO VAT","No VAT",(IF(CK197="NO REFUND",0,(IF(CK197&gt;CK$4,0,IF(CK197&lt;CK$3,1,((CK$4-CK197)/CK$5))))))*100)</f>
        <v>78.185328185328189</v>
      </c>
      <c r="CM197" s="73">
        <v>9.5</v>
      </c>
      <c r="CN197" s="68">
        <f>IF(CM197="NO CIT","No CIT",IF(CM197&gt;CM$4,0,IF(CM197&lt;CM$3,1,((CM$4-CM197)/CM$5)))*100)</f>
        <v>85.321100917431195</v>
      </c>
      <c r="CO197" s="73">
        <v>8.8571428571428594</v>
      </c>
      <c r="CP197" s="66">
        <f>IF(CO197="NO CIT","No CIT",IF(CO197&gt;CO$4,0,IF(CO197&lt;CO$3,1,((CO$5-CO197)/CO$5)))*100)</f>
        <v>72.321428571428555</v>
      </c>
      <c r="CQ197" s="157">
        <f>IF(OR(ISNUMBER(CJ197),ISNUMBER(CL197),ISNUMBER(CN197),ISNUMBER(CP197)),AVERAGE(CJ197,CL197,CN197,CP197),"")</f>
        <v>83.206964418546988</v>
      </c>
      <c r="CR197" s="128">
        <f>AVERAGE(CD197,CF197,CH197,CQ197)</f>
        <v>87.657389463737047</v>
      </c>
      <c r="CS197" s="78">
        <f>+CR197</f>
        <v>87.657389463737047</v>
      </c>
      <c r="CT197" s="115">
        <f>ROUND(CR197,1)</f>
        <v>87.7</v>
      </c>
      <c r="CU197" s="69">
        <f>RANK(CS197,CS$13:CS$224)</f>
        <v>20</v>
      </c>
      <c r="CV197" s="73">
        <v>1</v>
      </c>
      <c r="CW197" s="68">
        <f>(IF(CV197=-1,0,(IF(CV197&gt;CV$4,0,IF(CV197&lt;CV$3,1,((CV$4-CV197)/CV$5))))))*100</f>
        <v>100</v>
      </c>
      <c r="CX197" s="73">
        <v>1.5</v>
      </c>
      <c r="CY197" s="68">
        <f>(IF(CX197=-1,0,(IF(CX197&gt;CX$4,0,IF(CX197&lt;CX$3,1,((CX$4-CX197)/CX$5))))))*100</f>
        <v>99.704142011834321</v>
      </c>
      <c r="CZ197" s="73">
        <v>115</v>
      </c>
      <c r="DA197" s="68">
        <f>(IF(CZ197=-1,0,(IF(CZ197&gt;CZ$4,0,IF(CZ197&lt;CZ$3,1,((CZ$4-CZ197)/CZ$5))))))*100</f>
        <v>89.15094339622641</v>
      </c>
      <c r="DB197" s="73">
        <v>27</v>
      </c>
      <c r="DC197" s="68">
        <f>(IF(DB197=-1,0,(IF(DB197&gt;DB$4,0,IF(DB197&lt;DB$3,1,((DB$4-DB197)/DB$5))))))*100</f>
        <v>93.25</v>
      </c>
      <c r="DD197" s="73">
        <v>1</v>
      </c>
      <c r="DE197" s="68">
        <f>(IF(DD197=-1,0,(IF(DD197&gt;DD$4,0,IF(DD197&lt;DD$3,1,((DD$4-DD197)/DD$5))))))*100</f>
        <v>100</v>
      </c>
      <c r="DF197" s="73">
        <v>1.5</v>
      </c>
      <c r="DG197" s="68">
        <f>(IF(DF197=-1,0,(IF(DF197&gt;DF$4,0,IF(DF197&lt;DF$3,1,((DF$4-DF197)/DF$5))))))*100</f>
        <v>99.790794979079493</v>
      </c>
      <c r="DH197" s="73">
        <v>115</v>
      </c>
      <c r="DI197" s="68">
        <f>(IF(DH197=-1,0,(IF(DH197&gt;DH$4,0,IF(DH197&lt;DH$3,1,((DH$4-DH197)/DH$5))))))*100</f>
        <v>90.416666666666671</v>
      </c>
      <c r="DJ197" s="73">
        <v>27</v>
      </c>
      <c r="DK197" s="66">
        <f>(IF(DJ197=-1,0,(IF(DJ197&gt;DJ$4,0,IF(DJ197&lt;DJ$3,1,((DJ$4-DJ197)/DJ$5))))))*100</f>
        <v>96.142857142857139</v>
      </c>
      <c r="DL197" s="78">
        <f>AVERAGE(CW197,CY197,DA197,DC197,DE197,DG197,DI197,DK197)</f>
        <v>96.056925524582994</v>
      </c>
      <c r="DM197" s="78">
        <f>+DL197</f>
        <v>96.056925524582994</v>
      </c>
      <c r="DN197" s="115">
        <f>ROUND(DL197,1)</f>
        <v>96.1</v>
      </c>
      <c r="DO197" s="69">
        <f>RANK(DM197,DM$13:DM$224)</f>
        <v>26</v>
      </c>
      <c r="DP197" s="67">
        <v>598</v>
      </c>
      <c r="DQ197" s="66">
        <f>(IF(DP197=-1,0,(IF(DP197&gt;DP$4,0,IF(DP197&lt;DP$3,1,((DP$4-DP197)/DP$5))))))*100</f>
        <v>60.819672131147541</v>
      </c>
      <c r="DR197" s="67">
        <v>24</v>
      </c>
      <c r="DS197" s="66">
        <f>(IF(DR197=-1,0,(IF(DR197&gt;DR$4,0,IF(DR197&lt;DR$3,1,((DR$4-DR197)/DR$5))))))*100</f>
        <v>73.115860517435323</v>
      </c>
      <c r="DT197" s="67">
        <v>10.5</v>
      </c>
      <c r="DU197" s="66">
        <f>DT197/18*100</f>
        <v>58.333333333333336</v>
      </c>
      <c r="DV197" s="78">
        <f>AVERAGE(DU197,DQ197,DS197)</f>
        <v>64.089621993972074</v>
      </c>
      <c r="DW197" s="78">
        <f>+DV197</f>
        <v>64.089621993972074</v>
      </c>
      <c r="DX197" s="115">
        <f>ROUND(DV197,1)</f>
        <v>64.099999999999994</v>
      </c>
      <c r="DY197" s="69">
        <f>RANK(DW197,DW$13:DW$224)</f>
        <v>57</v>
      </c>
      <c r="DZ197" s="67">
        <v>46.7198106321475</v>
      </c>
      <c r="EA197" s="68">
        <f>(IF(DZ197=-1,0,(IF(DZ197&lt;DZ$4,0,IF(DZ197&gt;DZ$3,1,((-DZ$4+DZ197)/DZ$5))))))*100</f>
        <v>50.290431250966094</v>
      </c>
      <c r="EB197" s="67">
        <v>12</v>
      </c>
      <c r="EC197" s="66">
        <f>(IF(EB197=-1,0,(IF(EB197&lt;EB$4,0,IF(EB197&gt;EB$3,1,((-EB$4+EB197)/EB$5))))))*100</f>
        <v>75</v>
      </c>
      <c r="ED197" s="68">
        <f>AVERAGE(EA197,EC197)</f>
        <v>62.645215625483047</v>
      </c>
      <c r="EE197" s="78">
        <f>+ED197</f>
        <v>62.645215625483047</v>
      </c>
      <c r="EF197" s="115">
        <f>ROUND(ED197,1)</f>
        <v>62.6</v>
      </c>
      <c r="EG197" s="69">
        <f>RANK(EE197,EE$13:EE$224)</f>
        <v>49</v>
      </c>
      <c r="EH197" s="81"/>
      <c r="EI197" s="81"/>
      <c r="EJ197" s="81"/>
      <c r="EK197" s="83">
        <f>RANK(EN197,EN$13:EN$224)</f>
        <v>36</v>
      </c>
      <c r="EL197" s="134">
        <f>ROUND(EM197,1)</f>
        <v>76.599999999999994</v>
      </c>
      <c r="EM197" s="158">
        <f>AVERAGE(Q197,AC197,BA197,BH197,BY197,CR197,DL197,DV197,ED197,AO197)</f>
        <v>76.618643031074271</v>
      </c>
      <c r="EN197" s="139">
        <f>AVERAGE(Q197,AC197,BA197,BH197,BY197,CR197,DL197,DV197,ED197,AO197)</f>
        <v>76.618643031074271</v>
      </c>
      <c r="EO197" s="84"/>
      <c r="EP197" s="85"/>
      <c r="EQ197" s="46"/>
    </row>
    <row r="198" spans="1:147" ht="14.45" customHeight="1" x14ac:dyDescent="0.25">
      <c r="A198" s="64" t="s">
        <v>181</v>
      </c>
      <c r="B198" s="156" t="str">
        <f>INDEX('Economy Names'!$A$2:$H$213,'Economy Names'!L187,'Economy Names'!$K$1)</f>
        <v>Syrian Arab Republic</v>
      </c>
      <c r="C198" s="65">
        <v>7</v>
      </c>
      <c r="D198" s="66">
        <f>(IF(C198=-1,0,(IF(C198&gt;C$4,0,IF(C198&lt;C$3,1,((C$4-C198)/C$5))))))*100</f>
        <v>64.705882352941174</v>
      </c>
      <c r="E198" s="65">
        <v>15</v>
      </c>
      <c r="F198" s="66">
        <f>(IF(E198=-1,0,(IF(E198&gt;E$4,0,IF(E198&lt;E$3,1,((E$4-E198)/E$5))))))*100</f>
        <v>85.427135678391963</v>
      </c>
      <c r="G198" s="67">
        <v>8.1301173339776707</v>
      </c>
      <c r="H198" s="66">
        <f>(IF(G198=-1,0,(IF(G198&gt;G$4,0,IF(G198&lt;G$3,1,((G$4-G198)/G$5))))))*100</f>
        <v>95.934941333011167</v>
      </c>
      <c r="I198" s="65">
        <v>8</v>
      </c>
      <c r="J198" s="66">
        <f>(IF(I198=-1,0,(IF(I198&gt;I$4,0,IF(I198&lt;I$3,1,((I$4-I198)/I$5))))))*100</f>
        <v>58.82352941176471</v>
      </c>
      <c r="K198" s="65">
        <v>16</v>
      </c>
      <c r="L198" s="66">
        <f>(IF(K198=-1,0,(IF(K198&gt;K$4,0,IF(K198&lt;K$3,1,((K$4-K198)/K$5))))))*100</f>
        <v>84.422110552763812</v>
      </c>
      <c r="M198" s="67">
        <v>8.1301173339776707</v>
      </c>
      <c r="N198" s="68">
        <f>(IF(M198=-1,0,(IF(M198&gt;M$4,0,IF(M198&lt;M$3,1,((M$4-M198)/M$5))))))*100</f>
        <v>95.934941333011167</v>
      </c>
      <c r="O198" s="67">
        <v>88.3350559812787</v>
      </c>
      <c r="P198" s="66">
        <f>(IF(O198=-1,0,(IF(O198&gt;O$4,0,IF(O198&lt;O$3,1,((O$4-O198)/O$5))))))*100</f>
        <v>77.916236004680329</v>
      </c>
      <c r="Q198" s="68">
        <f>25%*P198+12.5%*D198+12.5%*F198+12.5%*H198+12.5%*J198+12.5%*L198+12.5%*N198</f>
        <v>80.135126583905574</v>
      </c>
      <c r="R198" s="78">
        <f>+Q198</f>
        <v>80.135126583905574</v>
      </c>
      <c r="S198" s="115">
        <f>+ROUND(Q198,1)</f>
        <v>80.099999999999994</v>
      </c>
      <c r="T198" s="69">
        <f>RANK(R198,R$13:R$224)</f>
        <v>143</v>
      </c>
      <c r="U198" s="70" t="s">
        <v>1974</v>
      </c>
      <c r="V198" s="66">
        <f>(IF(U198=-1,0,(IF(U198&gt;U$4,0,IF(U198&lt;U$3,1,((U$4-U198)/U$5))))))*100</f>
        <v>0</v>
      </c>
      <c r="W198" s="71" t="s">
        <v>1974</v>
      </c>
      <c r="X198" s="66">
        <f>(IF(W198=-1,0,(IF(W198&gt;W$4,0,IF(W198&lt;W$3,1,((W$4-W198)/W$5))))))*100</f>
        <v>0</v>
      </c>
      <c r="Y198" s="71" t="s">
        <v>1974</v>
      </c>
      <c r="Z198" s="68">
        <f>(IF(Y198=-1,0,(IF(Y198&gt;Y$4,0,IF(Y198&lt;Y$3,1,((Y$4-Y198)/Y$5))))))*100</f>
        <v>0</v>
      </c>
      <c r="AA198" s="71" t="s">
        <v>1974</v>
      </c>
      <c r="AB198" s="66">
        <f>IF(AA198="No Practice", 0, AA198/15*100)</f>
        <v>0</v>
      </c>
      <c r="AC198" s="68">
        <f>AVERAGE(V198,X198,Z198,AB198)</f>
        <v>0</v>
      </c>
      <c r="AD198" s="68">
        <f>+AC198</f>
        <v>0</v>
      </c>
      <c r="AE198" s="115">
        <f>+ROUND(AC198,1)</f>
        <v>0</v>
      </c>
      <c r="AF198" s="72">
        <f>RANK(AD198,AD$13:AD$224)</f>
        <v>186</v>
      </c>
      <c r="AG198" s="70">
        <v>5</v>
      </c>
      <c r="AH198" s="66">
        <f>(IF(AG198=-1,0,(IF(AG198&gt;AG$4,0,IF(AG198&lt;AG$3,1,((AG$4-AG198)/AG$5))))))*100</f>
        <v>66.666666666666657</v>
      </c>
      <c r="AI198" s="70">
        <v>146</v>
      </c>
      <c r="AJ198" s="66">
        <f>(IF(AI198=-1,0,(IF(AI198&gt;AI$4,0,IF(AI198&lt;AI$3,1,((AI$4-AI198)/AI$5))))))*100</f>
        <v>44.347826086956523</v>
      </c>
      <c r="AK198" s="71">
        <v>260.202170112494</v>
      </c>
      <c r="AL198" s="66">
        <f>(IF(AK198=-1,0,(IF(AK198&gt;AK$4,0,IF(AK198&lt;AK$3,1,((AK$4-AK198)/AK$5))))))*100</f>
        <v>96.787627529475387</v>
      </c>
      <c r="AM198" s="70">
        <v>0</v>
      </c>
      <c r="AN198" s="66">
        <f>+IF(AM198="No Practice",0,AM198/8)*100</f>
        <v>0</v>
      </c>
      <c r="AO198" s="74">
        <f>AVERAGE(AH198,AJ198,AL198,AN198)</f>
        <v>51.950530070774647</v>
      </c>
      <c r="AP198" s="68">
        <f>+AO198</f>
        <v>51.950530070774647</v>
      </c>
      <c r="AQ198" s="115">
        <f>+ROUND(AO198,1)</f>
        <v>52</v>
      </c>
      <c r="AR198" s="69">
        <f>RANK(AP198,AP$13:AP$224)</f>
        <v>160</v>
      </c>
      <c r="AS198" s="75">
        <v>4</v>
      </c>
      <c r="AT198" s="66">
        <f>(IF(AS198=-1,0,(IF(AS198&gt;AS$4,0,IF(AS198&lt;AS$3,1,((AS$4-AS198)/AS$5))))))*100</f>
        <v>75</v>
      </c>
      <c r="AU198" s="75">
        <v>48</v>
      </c>
      <c r="AV198" s="66">
        <f>(IF(AU198=-1,0,(IF(AU198&gt;AU$4,0,IF(AU198&lt;AU$3,1,((AU$4-AU198)/AU$5))))))*100</f>
        <v>77.511961722488039</v>
      </c>
      <c r="AW198" s="75">
        <v>28.001815527101598</v>
      </c>
      <c r="AX198" s="68">
        <f>(IF(AW198=-1,0,(IF(AW198&gt;AW$4,0,IF(AW198&lt;AW$3,1,((AW$4-AW198)/AW$5))))))*100</f>
        <v>0</v>
      </c>
      <c r="AY198" s="75">
        <v>8.5</v>
      </c>
      <c r="AZ198" s="66">
        <f>+IF(AY198="No Practice",0,AY198/30)*100</f>
        <v>28.333333333333332</v>
      </c>
      <c r="BA198" s="76">
        <f>AVERAGE(AT198,AV198,AX198,AZ198)</f>
        <v>45.211323763955342</v>
      </c>
      <c r="BB198" s="68">
        <f>+BA198</f>
        <v>45.211323763955342</v>
      </c>
      <c r="BC198" s="115">
        <f>+ROUND(BA198,1)</f>
        <v>45.2</v>
      </c>
      <c r="BD198" s="69">
        <f>RANK(BB198,BB$13:BB$224)</f>
        <v>162</v>
      </c>
      <c r="BE198" s="73">
        <v>2</v>
      </c>
      <c r="BF198" s="73">
        <v>1</v>
      </c>
      <c r="BG198" s="77">
        <f>+SUM(BE198,BF198)</f>
        <v>3</v>
      </c>
      <c r="BH198" s="76">
        <f>(IF(BG198=-1,0,(IF(BG198&lt;BG$4,0,IF(BG198&gt;BG$3,1,((-BG$4+BG198)/BG$5))))))*100</f>
        <v>15</v>
      </c>
      <c r="BI198" s="119">
        <f>+BH198</f>
        <v>15</v>
      </c>
      <c r="BJ198" s="115">
        <f>ROUND(BH198,1)</f>
        <v>15</v>
      </c>
      <c r="BK198" s="69">
        <f>RANK(BI198,BI$13:BI$224)</f>
        <v>176</v>
      </c>
      <c r="BL198" s="73">
        <v>7</v>
      </c>
      <c r="BM198" s="68">
        <f>(IF(BL198=-1,0,(IF(BL198&lt;BL$4,0,IF(BL198&gt;BL$3,1,((-BL$4+BL198)/BL$5))))))*100</f>
        <v>70</v>
      </c>
      <c r="BN198" s="73">
        <v>5</v>
      </c>
      <c r="BO198" s="68">
        <f>(IF(BN198=-1,0,(IF(BN198&lt;BN$4,0,IF(BN198&gt;BN$3,1,((-BN$4+BN198)/BN$5))))))*100</f>
        <v>50</v>
      </c>
      <c r="BP198" s="73">
        <v>3</v>
      </c>
      <c r="BQ198" s="68">
        <f>(IF(BP198=-1,0,(IF(BP198&lt;BP$4,0,IF(BP198&gt;BP$3,1,((-BP$4+BP198)/BP$5))))))*100</f>
        <v>30</v>
      </c>
      <c r="BR198" s="73">
        <v>3</v>
      </c>
      <c r="BS198" s="78">
        <f>(IF(BR198=-1,0,(IF(BR198&lt;BR$4,0,IF(BR198&gt;BR$3,1,((-BR$4+BR198)/BR$5))))))*100</f>
        <v>50</v>
      </c>
      <c r="BT198" s="73">
        <v>5</v>
      </c>
      <c r="BU198" s="68">
        <f>(IF(BT198=-1,0,(IF(BT198&lt;BT$4,0,IF(BT198&gt;BT$3,1,((-BT$4+BT198)/BT$5))))))*100</f>
        <v>71.428571428571431</v>
      </c>
      <c r="BV198" s="73">
        <v>4</v>
      </c>
      <c r="BW198" s="66">
        <f>(IF(BV198=-1,0,(IF(BV198&lt;BV$4,0,IF(BV198&gt;BV$3,1,((-BV$4+BV198)/BV$5))))))*100</f>
        <v>57.142857142857139</v>
      </c>
      <c r="BX198" s="77">
        <f>+SUM(BN198,BL198,BP198,BR198,BT198,BV198)</f>
        <v>27</v>
      </c>
      <c r="BY198" s="80">
        <f>(IF(BX198=-1,0,(IF(BX198&lt;BX$4,0,IF(BX198&gt;BX$3,1,((-BX$4+BX198)/BX$5))))))*100</f>
        <v>54</v>
      </c>
      <c r="BZ198" s="78">
        <f>+BY198</f>
        <v>54</v>
      </c>
      <c r="CA198" s="115">
        <f>+ROUND(BY198,1)</f>
        <v>54</v>
      </c>
      <c r="CB198" s="72">
        <f>RANK(BZ198,BZ$13:BZ$224)</f>
        <v>97</v>
      </c>
      <c r="CC198" s="73">
        <v>20</v>
      </c>
      <c r="CD198" s="68">
        <f>(IF(CC198=-1,0,(IF(CC198&gt;CC$4,0,IF(CC198&lt;CC$3,1,((CC$4-CC198)/CC$5))))))*100</f>
        <v>71.666666666666671</v>
      </c>
      <c r="CE198" s="73">
        <v>336</v>
      </c>
      <c r="CF198" s="66">
        <f>(IF(CE198=-1,0,(IF(CE198&gt;CE$4,0,IF(CE198&lt;CE$3,1,((CE$4-CE198)/CE$5))))))*100</f>
        <v>55.641421947449764</v>
      </c>
      <c r="CG198" s="73">
        <v>42.661549364204198</v>
      </c>
      <c r="CH198" s="66">
        <f>(IF(CG198=-1,0,(IF(CG198&gt;CG$4,0,IF(CG198&lt;CG$3,1,((CG$4-CG198)/CG$5)^$CH$3)))))*100</f>
        <v>76.373115150570342</v>
      </c>
      <c r="CI198" s="73" t="s">
        <v>1976</v>
      </c>
      <c r="CJ198" s="78" t="str">
        <f>IF(CI198="NO VAT","No VAT",(IF(CI198="NO REFUND",0,(IF(CI198&gt;CI$5,0,IF(CI198&lt;CI$3,1,((CI$5-CI198)/CI$5))))))*100)</f>
        <v>No VAT</v>
      </c>
      <c r="CK198" s="73" t="s">
        <v>1976</v>
      </c>
      <c r="CL198" s="68" t="str">
        <f>IF(CK198="NO VAT","No VAT",(IF(CK198="NO REFUND",0,(IF(CK198&gt;CK$4,0,IF(CK198&lt;CK$3,1,((CK$4-CK198)/CK$5))))))*100)</f>
        <v>No VAT</v>
      </c>
      <c r="CM198" s="73">
        <v>10</v>
      </c>
      <c r="CN198" s="68">
        <f>IF(CM198="NO CIT","No CIT",IF(CM198&gt;CM$4,0,IF(CM198&lt;CM$3,1,((CM$4-CM198)/CM$5)))*100)</f>
        <v>84.403669724770651</v>
      </c>
      <c r="CO198" s="73">
        <v>0</v>
      </c>
      <c r="CP198" s="66">
        <f>IF(CO198="NO CIT","No CIT",IF(CO198&gt;CO$4,0,IF(CO198&lt;CO$3,1,((CO$5-CO198)/CO$5)))*100)</f>
        <v>100</v>
      </c>
      <c r="CQ198" s="157">
        <f>IF(OR(ISNUMBER(CJ198),ISNUMBER(CL198),ISNUMBER(CN198),ISNUMBER(CP198)),AVERAGE(CJ198,CL198,CN198,CP198),"")</f>
        <v>92.201834862385326</v>
      </c>
      <c r="CR198" s="128">
        <f>AVERAGE(CD198,CF198,CH198,CQ198)</f>
        <v>73.970759656768024</v>
      </c>
      <c r="CS198" s="78">
        <f>+CR198</f>
        <v>73.970759656768024</v>
      </c>
      <c r="CT198" s="115">
        <f>ROUND(CR198,1)</f>
        <v>74</v>
      </c>
      <c r="CU198" s="69">
        <f>RANK(CS198,CS$13:CS$224)</f>
        <v>91</v>
      </c>
      <c r="CV198" s="73">
        <v>84</v>
      </c>
      <c r="CW198" s="68">
        <f>(IF(CV198=-1,0,(IF(CV198&gt;CV$4,0,IF(CV198&lt;CV$3,1,((CV$4-CV198)/CV$5))))))*100</f>
        <v>47.79874213836478</v>
      </c>
      <c r="CX198" s="73">
        <v>48</v>
      </c>
      <c r="CY198" s="68">
        <f>(IF(CX198=-1,0,(IF(CX198&gt;CX$4,0,IF(CX198&lt;CX$3,1,((CX$4-CX198)/CX$5))))))*100</f>
        <v>72.189349112426044</v>
      </c>
      <c r="CZ198" s="73">
        <v>1112.5</v>
      </c>
      <c r="DA198" s="68">
        <f>(IF(CZ198=-1,0,(IF(CZ198&gt;CZ$4,0,IF(CZ198&lt;CZ$3,1,((CZ$4-CZ198)/CZ$5))))))*100</f>
        <v>0</v>
      </c>
      <c r="DB198" s="73">
        <v>725</v>
      </c>
      <c r="DC198" s="68">
        <f>(IF(DB198=-1,0,(IF(DB198&gt;DB$4,0,IF(DB198&lt;DB$3,1,((DB$4-DB198)/DB$5))))))*100</f>
        <v>0</v>
      </c>
      <c r="DD198" s="73">
        <v>141.333333333333</v>
      </c>
      <c r="DE198" s="68">
        <f>(IF(DD198=-1,0,(IF(DD198&gt;DD$4,0,IF(DD198&lt;DD$3,1,((DD$4-DD198)/DD$5))))))*100</f>
        <v>49.701314217443368</v>
      </c>
      <c r="DF198" s="73">
        <v>149.333333333333</v>
      </c>
      <c r="DG198" s="68">
        <f>(IF(DF198=-1,0,(IF(DF198&gt;DF$4,0,IF(DF198&lt;DF$3,1,((DF$4-DF198)/DF$5))))))*100</f>
        <v>37.935843793584517</v>
      </c>
      <c r="DH198" s="73">
        <v>827.77777777777806</v>
      </c>
      <c r="DI198" s="68">
        <f>(IF(DH198=-1,0,(IF(DH198&gt;DH$4,0,IF(DH198&lt;DH$3,1,((DH$4-DH198)/DH$5))))))*100</f>
        <v>31.018518518518494</v>
      </c>
      <c r="DJ198" s="73">
        <v>741.66666666666697</v>
      </c>
      <c r="DK198" s="66">
        <f>(IF(DJ198=-1,0,(IF(DJ198&gt;DJ$4,0,IF(DJ198&lt;DJ$3,1,((DJ$4-DJ198)/DJ$5))))))*100</f>
        <v>0</v>
      </c>
      <c r="DL198" s="78">
        <f>AVERAGE(CW198,CY198,DA198,DC198,DE198,DG198,DI198,DK198)</f>
        <v>29.830470972542155</v>
      </c>
      <c r="DM198" s="78">
        <f>+DL198</f>
        <v>29.830470972542155</v>
      </c>
      <c r="DN198" s="115">
        <f>ROUND(DL198,1)</f>
        <v>29.8</v>
      </c>
      <c r="DO198" s="69">
        <f>RANK(DM198,DM$13:DM$224)</f>
        <v>178</v>
      </c>
      <c r="DP198" s="67">
        <v>872</v>
      </c>
      <c r="DQ198" s="66">
        <f>(IF(DP198=-1,0,(IF(DP198&gt;DP$4,0,IF(DP198&lt;DP$3,1,((DP$4-DP198)/DP$5))))))*100</f>
        <v>38.360655737704917</v>
      </c>
      <c r="DR198" s="67">
        <v>29.3</v>
      </c>
      <c r="DS198" s="66">
        <f>(IF(DR198=-1,0,(IF(DR198&gt;DR$4,0,IF(DR198&lt;DR$3,1,((DR$4-DR198)/DR$5))))))*100</f>
        <v>67.154105736782896</v>
      </c>
      <c r="DT198" s="67">
        <v>4</v>
      </c>
      <c r="DU198" s="66">
        <f>DT198/18*100</f>
        <v>22.222222222222221</v>
      </c>
      <c r="DV198" s="78">
        <f>AVERAGE(DU198,DQ198,DS198)</f>
        <v>42.578994565570014</v>
      </c>
      <c r="DW198" s="78">
        <f>+DV198</f>
        <v>42.578994565570014</v>
      </c>
      <c r="DX198" s="115">
        <f>ROUND(DV198,1)</f>
        <v>42.6</v>
      </c>
      <c r="DY198" s="69">
        <f>RANK(DW198,DW$13:DW$224)</f>
        <v>160</v>
      </c>
      <c r="DZ198" s="67">
        <v>21.142201494268502</v>
      </c>
      <c r="EA198" s="68">
        <f>(IF(DZ198=-1,0,(IF(DZ198&lt;DZ$4,0,IF(DZ198&gt;DZ$3,1,((-DZ$4+DZ198)/DZ$5))))))*100</f>
        <v>22.758020984142625</v>
      </c>
      <c r="EB198" s="67">
        <v>5</v>
      </c>
      <c r="EC198" s="66">
        <f>(IF(EB198=-1,0,(IF(EB198&lt;EB$4,0,IF(EB198&gt;EB$3,1,((-EB$4+EB198)/EB$5))))))*100</f>
        <v>31.25</v>
      </c>
      <c r="ED198" s="68">
        <f>AVERAGE(EA198,EC198)</f>
        <v>27.004010492071313</v>
      </c>
      <c r="EE198" s="78">
        <f>+ED198</f>
        <v>27.004010492071313</v>
      </c>
      <c r="EF198" s="115">
        <f>ROUND(ED198,1)</f>
        <v>27</v>
      </c>
      <c r="EG198" s="69">
        <f>RANK(EE198,EE$13:EE$224)</f>
        <v>158</v>
      </c>
      <c r="EH198" s="81"/>
      <c r="EI198" s="81"/>
      <c r="EJ198" s="81"/>
      <c r="EK198" s="83">
        <f>RANK(EN198,EN$13:EN$224)</f>
        <v>176</v>
      </c>
      <c r="EL198" s="134">
        <f>ROUND(EM198,1)</f>
        <v>42</v>
      </c>
      <c r="EM198" s="158">
        <f>AVERAGE(Q198,AC198,BA198,BH198,BY198,CR198,DL198,DV198,ED198,AO198)</f>
        <v>41.968121610558704</v>
      </c>
      <c r="EN198" s="139">
        <f>AVERAGE(Q198,AC198,BA198,BH198,BY198,CR198,DL198,DV198,ED198,AO198)</f>
        <v>41.968121610558704</v>
      </c>
      <c r="EO198" s="84"/>
      <c r="EP198" s="85"/>
      <c r="EQ198" s="46"/>
    </row>
    <row r="199" spans="1:147" ht="14.45" customHeight="1" x14ac:dyDescent="0.25">
      <c r="A199" s="64" t="s">
        <v>182</v>
      </c>
      <c r="B199" s="156" t="str">
        <f>INDEX('Economy Names'!$A$2:$H$213,'Economy Names'!L188,'Economy Names'!$K$1)</f>
        <v>Taiwan, China</v>
      </c>
      <c r="C199" s="65">
        <v>3</v>
      </c>
      <c r="D199" s="66">
        <f>(IF(C199=-1,0,(IF(C199&gt;C$4,0,IF(C199&lt;C$3,1,((C$4-C199)/C$5))))))*100</f>
        <v>88.235294117647058</v>
      </c>
      <c r="E199" s="65">
        <v>10</v>
      </c>
      <c r="F199" s="66">
        <f>(IF(E199=-1,0,(IF(E199&gt;E$4,0,IF(E199&lt;E$3,1,((E$4-E199)/E$5))))))*100</f>
        <v>90.452261306532662</v>
      </c>
      <c r="G199" s="67">
        <v>1.86655748904672</v>
      </c>
      <c r="H199" s="66">
        <f>(IF(G199=-1,0,(IF(G199&gt;G$4,0,IF(G199&lt;G$3,1,((G$4-G199)/G$5))))))*100</f>
        <v>99.066721255476637</v>
      </c>
      <c r="I199" s="65">
        <v>3</v>
      </c>
      <c r="J199" s="66">
        <f>(IF(I199=-1,0,(IF(I199&gt;I$4,0,IF(I199&lt;I$3,1,((I$4-I199)/I$5))))))*100</f>
        <v>88.235294117647058</v>
      </c>
      <c r="K199" s="65">
        <v>10</v>
      </c>
      <c r="L199" s="66">
        <f>(IF(K199=-1,0,(IF(K199&gt;K$4,0,IF(K199&lt;K$3,1,((K$4-K199)/K$5))))))*100</f>
        <v>90.452261306532662</v>
      </c>
      <c r="M199" s="67">
        <v>1.86655748904672</v>
      </c>
      <c r="N199" s="68">
        <f>(IF(M199=-1,0,(IF(M199&gt;M$4,0,IF(M199&lt;M$3,1,((M$4-M199)/M$5))))))*100</f>
        <v>99.066721255476637</v>
      </c>
      <c r="O199" s="67">
        <v>0</v>
      </c>
      <c r="P199" s="66">
        <f>(IF(O199=-1,0,(IF(O199&gt;O$4,0,IF(O199&lt;O$3,1,((O$4-O199)/O$5))))))*100</f>
        <v>100</v>
      </c>
      <c r="Q199" s="68">
        <f>25%*P199+12.5%*D199+12.5%*F199+12.5%*H199+12.5%*J199+12.5%*L199+12.5%*N199</f>
        <v>94.438569169914089</v>
      </c>
      <c r="R199" s="78">
        <f>+Q199</f>
        <v>94.438569169914089</v>
      </c>
      <c r="S199" s="115">
        <f>+ROUND(Q199,1)</f>
        <v>94.4</v>
      </c>
      <c r="T199" s="69">
        <f>RANK(R199,R$13:R$224)</f>
        <v>21</v>
      </c>
      <c r="U199" s="70">
        <v>10</v>
      </c>
      <c r="V199" s="66">
        <f>(IF(U199=-1,0,(IF(U199&gt;U$4,0,IF(U199&lt;U$3,1,((U$4-U199)/U$5))))))*100</f>
        <v>80</v>
      </c>
      <c r="W199" s="70">
        <v>82</v>
      </c>
      <c r="X199" s="66">
        <f>(IF(W199=-1,0,(IF(W199&gt;W$4,0,IF(W199&lt;W$3,1,((W$4-W199)/W$5))))))*100</f>
        <v>83.861671469740628</v>
      </c>
      <c r="Y199" s="71">
        <v>0.40731335912374</v>
      </c>
      <c r="Z199" s="68">
        <f>(IF(Y199=-1,0,(IF(Y199&gt;Y$4,0,IF(Y199&lt;Y$3,1,((Y$4-Y199)/Y$5))))))*100</f>
        <v>97.963433204381303</v>
      </c>
      <c r="AA199" s="70">
        <v>13</v>
      </c>
      <c r="AB199" s="66">
        <f>IF(AA199="No Practice", 0, AA199/15*100)</f>
        <v>86.666666666666671</v>
      </c>
      <c r="AC199" s="68">
        <f>AVERAGE(V199,X199,Z199,AB199)</f>
        <v>87.122942835197151</v>
      </c>
      <c r="AD199" s="68">
        <f>+AC199</f>
        <v>87.122942835197151</v>
      </c>
      <c r="AE199" s="115">
        <f>+ROUND(AC199,1)</f>
        <v>87.1</v>
      </c>
      <c r="AF199" s="72">
        <f>RANK(AD199,AD$13:AD$224)</f>
        <v>6</v>
      </c>
      <c r="AG199" s="70">
        <v>3</v>
      </c>
      <c r="AH199" s="66">
        <f>(IF(AG199=-1,0,(IF(AG199&gt;AG$4,0,IF(AG199&lt;AG$3,1,((AG$4-AG199)/AG$5))))))*100</f>
        <v>100</v>
      </c>
      <c r="AI199" s="70">
        <v>22</v>
      </c>
      <c r="AJ199" s="66">
        <f>(IF(AI199=-1,0,(IF(AI199&gt;AI$4,0,IF(AI199&lt;AI$3,1,((AI$4-AI199)/AI$5))))))*100</f>
        <v>98.260869565217391</v>
      </c>
      <c r="AK199" s="71">
        <v>37.029522570584099</v>
      </c>
      <c r="AL199" s="66">
        <f>(IF(AK199=-1,0,(IF(AK199&gt;AK$4,0,IF(AK199&lt;AK$3,1,((AK$4-AK199)/AK$5))))))*100</f>
        <v>99.542845400363149</v>
      </c>
      <c r="AM199" s="70">
        <v>7</v>
      </c>
      <c r="AN199" s="66">
        <f>+IF(AM199="No Practice",0,AM199/8)*100</f>
        <v>87.5</v>
      </c>
      <c r="AO199" s="74">
        <f>AVERAGE(AH199,AJ199,AL199,AN199)</f>
        <v>96.325928741395131</v>
      </c>
      <c r="AP199" s="68">
        <f>+AO199</f>
        <v>96.325928741395131</v>
      </c>
      <c r="AQ199" s="115">
        <f>+ROUND(AO199,1)</f>
        <v>96.3</v>
      </c>
      <c r="AR199" s="69">
        <f>RANK(AP199,AP$13:AP$224)</f>
        <v>9</v>
      </c>
      <c r="AS199" s="75">
        <v>3</v>
      </c>
      <c r="AT199" s="66">
        <f>(IF(AS199=-1,0,(IF(AS199&gt;AS$4,0,IF(AS199&lt;AS$3,1,((AS$4-AS199)/AS$5))))))*100</f>
        <v>83.333333333333343</v>
      </c>
      <c r="AU199" s="75">
        <v>4</v>
      </c>
      <c r="AV199" s="66">
        <f>(IF(AU199=-1,0,(IF(AU199&gt;AU$4,0,IF(AU199&lt;AU$3,1,((AU$4-AU199)/AU$5))))))*100</f>
        <v>98.564593301435409</v>
      </c>
      <c r="AW199" s="75">
        <v>6.2003283632399597</v>
      </c>
      <c r="AX199" s="68">
        <f>(IF(AW199=-1,0,(IF(AW199&gt;AW$4,0,IF(AW199&lt;AW$3,1,((AW$4-AW199)/AW$5))))))*100</f>
        <v>58.664477578400266</v>
      </c>
      <c r="AY199" s="75">
        <v>28.5</v>
      </c>
      <c r="AZ199" s="66">
        <f>+IF(AY199="No Practice",0,AY199/30)*100</f>
        <v>95</v>
      </c>
      <c r="BA199" s="76">
        <f>AVERAGE(AT199,AV199,AX199,AZ199)</f>
        <v>83.890601053292244</v>
      </c>
      <c r="BB199" s="68">
        <f>+BA199</f>
        <v>83.890601053292244</v>
      </c>
      <c r="BC199" s="115">
        <f>+ROUND(BA199,1)</f>
        <v>83.9</v>
      </c>
      <c r="BD199" s="69">
        <f>RANK(BB199,BB$13:BB$224)</f>
        <v>20</v>
      </c>
      <c r="BE199" s="73">
        <v>8</v>
      </c>
      <c r="BF199" s="73">
        <v>2</v>
      </c>
      <c r="BG199" s="77">
        <f>+SUM(BE199,BF199)</f>
        <v>10</v>
      </c>
      <c r="BH199" s="76">
        <f>(IF(BG199=-1,0,(IF(BG199&lt;BG$4,0,IF(BG199&gt;BG$3,1,((-BG$4+BG199)/BG$5))))))*100</f>
        <v>50</v>
      </c>
      <c r="BI199" s="119">
        <f>+BH199</f>
        <v>50</v>
      </c>
      <c r="BJ199" s="115">
        <f>ROUND(BH199,1)</f>
        <v>50</v>
      </c>
      <c r="BK199" s="69">
        <f>RANK(BI199,BI$13:BI$224)</f>
        <v>104</v>
      </c>
      <c r="BL199" s="73">
        <v>9</v>
      </c>
      <c r="BM199" s="68">
        <f>(IF(BL199=-1,0,(IF(BL199&lt;BL$4,0,IF(BL199&gt;BL$3,1,((-BL$4+BL199)/BL$5))))))*100</f>
        <v>90</v>
      </c>
      <c r="BN199" s="73">
        <v>5</v>
      </c>
      <c r="BO199" s="68">
        <f>(IF(BN199=-1,0,(IF(BN199&lt;BN$4,0,IF(BN199&gt;BN$3,1,((-BN$4+BN199)/BN$5))))))*100</f>
        <v>50</v>
      </c>
      <c r="BP199" s="73">
        <v>7</v>
      </c>
      <c r="BQ199" s="68">
        <f>(IF(BP199=-1,0,(IF(BP199&lt;BP$4,0,IF(BP199&gt;BP$3,1,((-BP$4+BP199)/BP$5))))))*100</f>
        <v>70</v>
      </c>
      <c r="BR199" s="73">
        <v>4</v>
      </c>
      <c r="BS199" s="78">
        <f>(IF(BR199=-1,0,(IF(BR199&lt;BR$4,0,IF(BR199&gt;BR$3,1,((-BR$4+BR199)/BR$5))))))*100</f>
        <v>66.666666666666657</v>
      </c>
      <c r="BT199" s="73">
        <v>6</v>
      </c>
      <c r="BU199" s="68">
        <f>(IF(BT199=-1,0,(IF(BT199&lt;BT$4,0,IF(BT199&gt;BT$3,1,((-BT$4+BT199)/BT$5))))))*100</f>
        <v>85.714285714285708</v>
      </c>
      <c r="BV199" s="73">
        <v>7</v>
      </c>
      <c r="BW199" s="66">
        <f>(IF(BV199=-1,0,(IF(BV199&lt;BV$4,0,IF(BV199&gt;BV$3,1,((-BV$4+BV199)/BV$5))))))*100</f>
        <v>100</v>
      </c>
      <c r="BX199" s="77">
        <f>+SUM(BN199,BL199,BP199,BR199,BT199,BV199)</f>
        <v>38</v>
      </c>
      <c r="BY199" s="80">
        <f>(IF(BX199=-1,0,(IF(BX199&lt;BX$4,0,IF(BX199&gt;BX$3,1,((-BX$4+BX199)/BX$5))))))*100</f>
        <v>76</v>
      </c>
      <c r="BZ199" s="78">
        <f>+BY199</f>
        <v>76</v>
      </c>
      <c r="CA199" s="115">
        <f>+ROUND(BY199,1)</f>
        <v>76</v>
      </c>
      <c r="CB199" s="72">
        <f>RANK(BZ199,BZ$13:BZ$224)</f>
        <v>21</v>
      </c>
      <c r="CC199" s="73">
        <v>11</v>
      </c>
      <c r="CD199" s="68">
        <f>(IF(CC199=-1,0,(IF(CC199&gt;CC$4,0,IF(CC199&lt;CC$3,1,((CC$4-CC199)/CC$5))))))*100</f>
        <v>86.666666666666671</v>
      </c>
      <c r="CE199" s="73">
        <v>221</v>
      </c>
      <c r="CF199" s="66">
        <f>(IF(CE199=-1,0,(IF(CE199&gt;CE$4,0,IF(CE199&lt;CE$3,1,((CE$4-CE199)/CE$5))))))*100</f>
        <v>73.415765069551782</v>
      </c>
      <c r="CG199" s="73">
        <v>36.7823756826999</v>
      </c>
      <c r="CH199" s="66">
        <f>(IF(CG199=-1,0,(IF(CG199&gt;CG$4,0,IF(CG199&lt;CG$3,1,((CG$4-CG199)/CG$5)^$CH$3)))))*100</f>
        <v>84.945515248246139</v>
      </c>
      <c r="CI199" s="73">
        <v>3</v>
      </c>
      <c r="CJ199" s="78">
        <f>IF(CI199="NO VAT","No VAT",(IF(CI199="NO REFUND",0,(IF(CI199&gt;CI$5,0,IF(CI199&lt;CI$3,1,((CI$5-CI199)/CI$5))))))*100)</f>
        <v>94</v>
      </c>
      <c r="CK199" s="73">
        <v>11.476190476190499</v>
      </c>
      <c r="CL199" s="68">
        <f>IF(CK199="NO VAT","No VAT",(IF(CK199="NO REFUND",0,(IF(CK199&gt;CK$4,0,IF(CK199&lt;CK$3,1,((CK$4-CK199)/CK$5))))))*100)</f>
        <v>84.022798308512563</v>
      </c>
      <c r="CM199" s="73">
        <v>6.5</v>
      </c>
      <c r="CN199" s="68">
        <f>IF(CM199="NO CIT","No CIT",IF(CM199&gt;CM$4,0,IF(CM199&lt;CM$3,1,((CM$4-CM199)/CM$5)))*100)</f>
        <v>90.825688073394488</v>
      </c>
      <c r="CO199" s="73">
        <v>0</v>
      </c>
      <c r="CP199" s="66">
        <f>IF(CO199="NO CIT","No CIT",IF(CO199&gt;CO$4,0,IF(CO199&lt;CO$3,1,((CO$5-CO199)/CO$5)))*100)</f>
        <v>100</v>
      </c>
      <c r="CQ199" s="157">
        <f>IF(OR(ISNUMBER(CJ199),ISNUMBER(CL199),ISNUMBER(CN199),ISNUMBER(CP199)),AVERAGE(CJ199,CL199,CN199,CP199),"")</f>
        <v>92.212121595476759</v>
      </c>
      <c r="CR199" s="128">
        <f>AVERAGE(CD199,CF199,CH199,CQ199)</f>
        <v>84.310017144985324</v>
      </c>
      <c r="CS199" s="78">
        <f>+CR199</f>
        <v>84.310017144985324</v>
      </c>
      <c r="CT199" s="115">
        <f>ROUND(CR199,1)</f>
        <v>84.3</v>
      </c>
      <c r="CU199" s="69">
        <f>RANK(CS199,CS$13:CS$224)</f>
        <v>39</v>
      </c>
      <c r="CV199" s="73">
        <v>16.846153846153801</v>
      </c>
      <c r="CW199" s="68">
        <f>(IF(CV199=-1,0,(IF(CV199&gt;CV$4,0,IF(CV199&lt;CV$3,1,((CV$4-CV199)/CV$5))))))*100</f>
        <v>90.033865505563639</v>
      </c>
      <c r="CX199" s="73">
        <v>5</v>
      </c>
      <c r="CY199" s="68">
        <f>(IF(CX199=-1,0,(IF(CX199&gt;CX$4,0,IF(CX199&lt;CX$3,1,((CX$4-CX199)/CX$5))))))*100</f>
        <v>97.633136094674555</v>
      </c>
      <c r="CZ199" s="73">
        <v>335.38461538461598</v>
      </c>
      <c r="DA199" s="68">
        <f>(IF(CZ199=-1,0,(IF(CZ199&gt;CZ$4,0,IF(CZ199&lt;CZ$3,1,((CZ$4-CZ199)/CZ$5))))))*100</f>
        <v>68.359941944847563</v>
      </c>
      <c r="DB199" s="73">
        <v>84</v>
      </c>
      <c r="DC199" s="68">
        <f>(IF(DB199=-1,0,(IF(DB199&gt;DB$4,0,IF(DB199&lt;DB$3,1,((DB$4-DB199)/DB$5))))))*100</f>
        <v>79</v>
      </c>
      <c r="DD199" s="73">
        <v>47.384615384615401</v>
      </c>
      <c r="DE199" s="68">
        <f>(IF(DD199=-1,0,(IF(DD199&gt;DD$4,0,IF(DD199&lt;DD$3,1,((DD$4-DD199)/DD$5))))))*100</f>
        <v>83.374689826302713</v>
      </c>
      <c r="DF199" s="73">
        <v>4</v>
      </c>
      <c r="DG199" s="68">
        <f>(IF(DF199=-1,0,(IF(DF199&gt;DF$4,0,IF(DF199&lt;DF$3,1,((DF$4-DF199)/DF$5))))))*100</f>
        <v>98.744769874476987</v>
      </c>
      <c r="DH199" s="73">
        <v>340.38461538461502</v>
      </c>
      <c r="DI199" s="68">
        <f>(IF(DH199=-1,0,(IF(DH199&gt;DH$4,0,IF(DH199&lt;DH$3,1,((DH$4-DH199)/DH$5))))))*100</f>
        <v>71.634615384615415</v>
      </c>
      <c r="DJ199" s="73">
        <v>65</v>
      </c>
      <c r="DK199" s="66">
        <f>(IF(DJ199=-1,0,(IF(DJ199&gt;DJ$4,0,IF(DJ199&lt;DJ$3,1,((DJ$4-DJ199)/DJ$5))))))*100</f>
        <v>90.714285714285708</v>
      </c>
      <c r="DL199" s="78">
        <f>AVERAGE(CW199,CY199,DA199,DC199,DE199,DG199,DI199,DK199)</f>
        <v>84.936913043095828</v>
      </c>
      <c r="DM199" s="78">
        <f>+DL199</f>
        <v>84.936913043095828</v>
      </c>
      <c r="DN199" s="115">
        <f>ROUND(DL199,1)</f>
        <v>84.9</v>
      </c>
      <c r="DO199" s="69">
        <f>RANK(DM199,DM$13:DM$224)</f>
        <v>61</v>
      </c>
      <c r="DP199" s="67">
        <v>510</v>
      </c>
      <c r="DQ199" s="66">
        <f>(IF(DP199=-1,0,(IF(DP199&gt;DP$4,0,IF(DP199&lt;DP$3,1,((DP$4-DP199)/DP$5))))))*100</f>
        <v>68.032786885245898</v>
      </c>
      <c r="DR199" s="67">
        <v>18.3</v>
      </c>
      <c r="DS199" s="66">
        <f>(IF(DR199=-1,0,(IF(DR199&gt;DR$4,0,IF(DR199&lt;DR$3,1,((DR$4-DR199)/DR$5))))))*100</f>
        <v>79.527559055118118</v>
      </c>
      <c r="DT199" s="67">
        <v>14</v>
      </c>
      <c r="DU199" s="66">
        <f>DT199/18*100</f>
        <v>77.777777777777786</v>
      </c>
      <c r="DV199" s="78">
        <f>AVERAGE(DU199,DQ199,DS199)</f>
        <v>75.112707906047262</v>
      </c>
      <c r="DW199" s="78">
        <f>+DV199</f>
        <v>75.112707906047262</v>
      </c>
      <c r="DX199" s="115">
        <f>ROUND(DV199,1)</f>
        <v>75.099999999999994</v>
      </c>
      <c r="DY199" s="69">
        <f>RANK(DW199,DW$13:DW$224)</f>
        <v>11</v>
      </c>
      <c r="DZ199" s="67">
        <v>82.220529500849807</v>
      </c>
      <c r="EA199" s="68">
        <f>(IF(DZ199=-1,0,(IF(DZ199&lt;DZ$4,0,IF(DZ199&gt;DZ$3,1,((-DZ$4+DZ199)/DZ$5))))))*100</f>
        <v>88.504337460548768</v>
      </c>
      <c r="EB199" s="67">
        <v>10.5</v>
      </c>
      <c r="EC199" s="66">
        <f>(IF(EB199=-1,0,(IF(EB199&lt;EB$4,0,IF(EB199&gt;EB$3,1,((-EB$4+EB199)/EB$5))))))*100</f>
        <v>65.625</v>
      </c>
      <c r="ED199" s="68">
        <f>AVERAGE(EA199,EC199)</f>
        <v>77.064668730274377</v>
      </c>
      <c r="EE199" s="78">
        <f>+ED199</f>
        <v>77.064668730274377</v>
      </c>
      <c r="EF199" s="115">
        <f>ROUND(ED199,1)</f>
        <v>77.099999999999994</v>
      </c>
      <c r="EG199" s="69">
        <f>RANK(EE199,EE$13:EE$224)</f>
        <v>23</v>
      </c>
      <c r="EH199" s="81"/>
      <c r="EI199" s="81"/>
      <c r="EJ199" s="81"/>
      <c r="EK199" s="83">
        <f>RANK(EN199,EN$13:EN$224)</f>
        <v>15</v>
      </c>
      <c r="EL199" s="134">
        <f>ROUND(EM199,1)</f>
        <v>80.900000000000006</v>
      </c>
      <c r="EM199" s="158">
        <f>AVERAGE(Q199,AC199,BA199,BH199,BY199,CR199,DL199,DV199,ED199,AO199)</f>
        <v>80.920234862420131</v>
      </c>
      <c r="EN199" s="139">
        <f>AVERAGE(Q199,AC199,BA199,BH199,BY199,CR199,DL199,DV199,ED199,AO199)</f>
        <v>80.920234862420131</v>
      </c>
      <c r="EO199" s="84"/>
      <c r="EP199" s="85"/>
      <c r="EQ199" s="46"/>
    </row>
    <row r="200" spans="1:147" ht="14.45" customHeight="1" x14ac:dyDescent="0.25">
      <c r="A200" s="64" t="s">
        <v>183</v>
      </c>
      <c r="B200" s="156" t="str">
        <f>INDEX('Economy Names'!$A$2:$H$213,'Economy Names'!L189,'Economy Names'!$K$1)</f>
        <v>Tajikistan</v>
      </c>
      <c r="C200" s="65">
        <v>3</v>
      </c>
      <c r="D200" s="66">
        <f>(IF(C200=-1,0,(IF(C200&gt;C$4,0,IF(C200&lt;C$3,1,((C$4-C200)/C$5))))))*100</f>
        <v>88.235294117647058</v>
      </c>
      <c r="E200" s="65">
        <v>7</v>
      </c>
      <c r="F200" s="66">
        <f>(IF(E200=-1,0,(IF(E200&gt;E$4,0,IF(E200&lt;E$3,1,((E$4-E200)/E$5))))))*100</f>
        <v>93.467336683417088</v>
      </c>
      <c r="G200" s="67">
        <v>17.5251221207619</v>
      </c>
      <c r="H200" s="66">
        <f>(IF(G200=-1,0,(IF(G200&gt;G$4,0,IF(G200&lt;G$3,1,((G$4-G200)/G$5))))))*100</f>
        <v>91.237438939619054</v>
      </c>
      <c r="I200" s="65">
        <v>3</v>
      </c>
      <c r="J200" s="66">
        <f>(IF(I200=-1,0,(IF(I200&gt;I$4,0,IF(I200&lt;I$3,1,((I$4-I200)/I$5))))))*100</f>
        <v>88.235294117647058</v>
      </c>
      <c r="K200" s="65">
        <v>7</v>
      </c>
      <c r="L200" s="66">
        <f>(IF(K200=-1,0,(IF(K200&gt;K$4,0,IF(K200&lt;K$3,1,((K$4-K200)/K$5))))))*100</f>
        <v>93.467336683417088</v>
      </c>
      <c r="M200" s="67">
        <v>17.5251221207619</v>
      </c>
      <c r="N200" s="68">
        <f>(IF(M200=-1,0,(IF(M200&gt;M$4,0,IF(M200&lt;M$3,1,((M$4-M200)/M$5))))))*100</f>
        <v>91.237438939619054</v>
      </c>
      <c r="O200" s="67">
        <v>0</v>
      </c>
      <c r="P200" s="66">
        <f>(IF(O200=-1,0,(IF(O200&gt;O$4,0,IF(O200&lt;O$3,1,((O$4-O200)/O$5))))))*100</f>
        <v>100</v>
      </c>
      <c r="Q200" s="68">
        <f>25%*P200+12.5%*D200+12.5%*F200+12.5%*H200+12.5%*J200+12.5%*L200+12.5%*N200</f>
        <v>93.235017435170803</v>
      </c>
      <c r="R200" s="78">
        <f>+Q200</f>
        <v>93.235017435170803</v>
      </c>
      <c r="S200" s="115">
        <f>+ROUND(Q200,1)</f>
        <v>93.2</v>
      </c>
      <c r="T200" s="69">
        <f>RANK(R200,R$13:R$224)</f>
        <v>36</v>
      </c>
      <c r="U200" s="70">
        <v>26</v>
      </c>
      <c r="V200" s="66">
        <f>(IF(U200=-1,0,(IF(U200&gt;U$4,0,IF(U200&lt;U$3,1,((U$4-U200)/U$5))))))*100</f>
        <v>16</v>
      </c>
      <c r="W200" s="70">
        <v>157</v>
      </c>
      <c r="X200" s="66">
        <f>(IF(W200=-1,0,(IF(W200&gt;W$4,0,IF(W200&lt;W$3,1,((W$4-W200)/W$5))))))*100</f>
        <v>62.247838616714702</v>
      </c>
      <c r="Y200" s="71">
        <v>2.9713867129090001</v>
      </c>
      <c r="Z200" s="68">
        <f>(IF(Y200=-1,0,(IF(Y200&gt;Y$4,0,IF(Y200&lt;Y$3,1,((Y$4-Y200)/Y$5))))))*100</f>
        <v>85.143066435454998</v>
      </c>
      <c r="AA200" s="70">
        <v>12</v>
      </c>
      <c r="AB200" s="66">
        <f>IF(AA200="No Practice", 0, AA200/15*100)</f>
        <v>80</v>
      </c>
      <c r="AC200" s="68">
        <f>AVERAGE(V200,X200,Z200,AB200)</f>
        <v>60.847726263042425</v>
      </c>
      <c r="AD200" s="68">
        <f>+AC200</f>
        <v>60.847726263042425</v>
      </c>
      <c r="AE200" s="115">
        <f>+ROUND(AC200,1)</f>
        <v>60.8</v>
      </c>
      <c r="AF200" s="72">
        <f>RANK(AD200,AD$13:AD$224)</f>
        <v>137</v>
      </c>
      <c r="AG200" s="70">
        <v>9</v>
      </c>
      <c r="AH200" s="66">
        <f>(IF(AG200=-1,0,(IF(AG200&gt;AG$4,0,IF(AG200&lt;AG$3,1,((AG$4-AG200)/AG$5))))))*100</f>
        <v>0</v>
      </c>
      <c r="AI200" s="70">
        <v>98</v>
      </c>
      <c r="AJ200" s="66">
        <f>(IF(AI200=-1,0,(IF(AI200&gt;AI$4,0,IF(AI200&lt;AI$3,1,((AI$4-AI200)/AI$5))))))*100</f>
        <v>65.217391304347828</v>
      </c>
      <c r="AK200" s="71">
        <v>867.76635042276996</v>
      </c>
      <c r="AL200" s="66">
        <f>(IF(AK200=-1,0,(IF(AK200&gt;AK$4,0,IF(AK200&lt;AK$3,1,((AK$4-AK200)/AK$5))))))*100</f>
        <v>89.286835179965792</v>
      </c>
      <c r="AM200" s="70">
        <v>4</v>
      </c>
      <c r="AN200" s="66">
        <f>+IF(AM200="No Practice",0,AM200/8)*100</f>
        <v>50</v>
      </c>
      <c r="AO200" s="74">
        <f>AVERAGE(AH200,AJ200,AL200,AN200)</f>
        <v>51.126056621078405</v>
      </c>
      <c r="AP200" s="68">
        <f>+AO200</f>
        <v>51.126056621078405</v>
      </c>
      <c r="AQ200" s="115">
        <f>+ROUND(AO200,1)</f>
        <v>51.1</v>
      </c>
      <c r="AR200" s="69">
        <f>RANK(AP200,AP$13:AP$224)</f>
        <v>163</v>
      </c>
      <c r="AS200" s="75">
        <v>4</v>
      </c>
      <c r="AT200" s="66">
        <f>(IF(AS200=-1,0,(IF(AS200&gt;AS$4,0,IF(AS200&lt;AS$3,1,((AS$4-AS200)/AS$5))))))*100</f>
        <v>75</v>
      </c>
      <c r="AU200" s="75">
        <v>33</v>
      </c>
      <c r="AV200" s="66">
        <f>(IF(AU200=-1,0,(IF(AU200&gt;AU$4,0,IF(AU200&lt;AU$3,1,((AU$4-AU200)/AU$5))))))*100</f>
        <v>84.688995215310996</v>
      </c>
      <c r="AW200" s="75">
        <v>2.8387122936125202</v>
      </c>
      <c r="AX200" s="68">
        <f>(IF(AW200=-1,0,(IF(AW200&gt;AW$4,0,IF(AW200&lt;AW$3,1,((AW$4-AW200)/AW$5))))))*100</f>
        <v>81.075251375916537</v>
      </c>
      <c r="AY200" s="75">
        <v>7.5</v>
      </c>
      <c r="AZ200" s="66">
        <f>+IF(AY200="No Practice",0,AY200/30)*100</f>
        <v>25</v>
      </c>
      <c r="BA200" s="76">
        <f>AVERAGE(AT200,AV200,AX200,AZ200)</f>
        <v>66.44106164780689</v>
      </c>
      <c r="BB200" s="68">
        <f>+BA200</f>
        <v>66.44106164780689</v>
      </c>
      <c r="BC200" s="115">
        <f>+ROUND(BA200,1)</f>
        <v>66.400000000000006</v>
      </c>
      <c r="BD200" s="69">
        <f>RANK(BB200,BB$13:BB$224)</f>
        <v>77</v>
      </c>
      <c r="BE200" s="73">
        <v>7</v>
      </c>
      <c r="BF200" s="73">
        <v>11</v>
      </c>
      <c r="BG200" s="77">
        <f>+SUM(BE200,BF200)</f>
        <v>18</v>
      </c>
      <c r="BH200" s="76">
        <f>(IF(BG200=-1,0,(IF(BG200&lt;BG$4,0,IF(BG200&gt;BG$3,1,((-BG$4+BG200)/BG$5))))))*100</f>
        <v>90</v>
      </c>
      <c r="BI200" s="119">
        <f>+BH200</f>
        <v>90</v>
      </c>
      <c r="BJ200" s="115">
        <f>ROUND(BH200,1)</f>
        <v>90</v>
      </c>
      <c r="BK200" s="69">
        <f>RANK(BI200,BI$13:BI$224)</f>
        <v>11</v>
      </c>
      <c r="BL200" s="73">
        <v>8</v>
      </c>
      <c r="BM200" s="68">
        <f>(IF(BL200=-1,0,(IF(BL200&lt;BL$4,0,IF(BL200&gt;BL$3,1,((-BL$4+BL200)/BL$5))))))*100</f>
        <v>80</v>
      </c>
      <c r="BN200" s="73">
        <v>6</v>
      </c>
      <c r="BO200" s="68">
        <f>(IF(BN200=-1,0,(IF(BN200&lt;BN$4,0,IF(BN200&gt;BN$3,1,((-BN$4+BN200)/BN$5))))))*100</f>
        <v>60</v>
      </c>
      <c r="BP200" s="73">
        <v>6</v>
      </c>
      <c r="BQ200" s="68">
        <f>(IF(BP200=-1,0,(IF(BP200&lt;BP$4,0,IF(BP200&gt;BP$3,1,((-BP$4+BP200)/BP$5))))))*100</f>
        <v>60</v>
      </c>
      <c r="BR200" s="73">
        <v>0</v>
      </c>
      <c r="BS200" s="78">
        <f>(IF(BR200=-1,0,(IF(BR200&lt;BR$4,0,IF(BR200&gt;BR$3,1,((-BR$4+BR200)/BR$5))))))*100</f>
        <v>0</v>
      </c>
      <c r="BT200" s="73">
        <v>0</v>
      </c>
      <c r="BU200" s="68">
        <f>(IF(BT200=-1,0,(IF(BT200&lt;BT$4,0,IF(BT200&gt;BT$3,1,((-BT$4+BT200)/BT$5))))))*100</f>
        <v>0</v>
      </c>
      <c r="BV200" s="73">
        <v>0</v>
      </c>
      <c r="BW200" s="66">
        <f>(IF(BV200=-1,0,(IF(BV200&lt;BV$4,0,IF(BV200&gt;BV$3,1,((-BV$4+BV200)/BV$5))))))*100</f>
        <v>0</v>
      </c>
      <c r="BX200" s="77">
        <f>+SUM(BN200,BL200,BP200,BR200,BT200,BV200)</f>
        <v>20</v>
      </c>
      <c r="BY200" s="80">
        <f>(IF(BX200=-1,0,(IF(BX200&lt;BX$4,0,IF(BX200&gt;BX$3,1,((-BX$4+BX200)/BX$5))))))*100</f>
        <v>40</v>
      </c>
      <c r="BZ200" s="78">
        <f>+BY200</f>
        <v>40</v>
      </c>
      <c r="CA200" s="115">
        <f>+ROUND(BY200,1)</f>
        <v>40</v>
      </c>
      <c r="CB200" s="72">
        <f>RANK(BZ200,BZ$13:BZ$224)</f>
        <v>128</v>
      </c>
      <c r="CC200" s="73">
        <v>7</v>
      </c>
      <c r="CD200" s="68">
        <f>(IF(CC200=-1,0,(IF(CC200&gt;CC$4,0,IF(CC200&lt;CC$3,1,((CC$4-CC200)/CC$5))))))*100</f>
        <v>93.333333333333329</v>
      </c>
      <c r="CE200" s="73">
        <v>224</v>
      </c>
      <c r="CF200" s="66">
        <f>(IF(CE200=-1,0,(IF(CE200&gt;CE$4,0,IF(CE200&lt;CE$3,1,((CE$4-CE200)/CE$5))))))*100</f>
        <v>72.952086553323028</v>
      </c>
      <c r="CG200" s="73">
        <v>67.255048103859195</v>
      </c>
      <c r="CH200" s="66">
        <f>(IF(CG200=-1,0,(IF(CG200&gt;CG$4,0,IF(CG200&lt;CG$3,1,((CG$4-CG200)/CG$5)^$CH$3)))))*100</f>
        <v>37.065022870079609</v>
      </c>
      <c r="CI200" s="73" t="s">
        <v>1975</v>
      </c>
      <c r="CJ200" s="78">
        <f>IF(CI200="NO VAT","No VAT",(IF(CI200="NO REFUND",0,(IF(CI200&gt;CI$5,0,IF(CI200&lt;CI$3,1,((CI$5-CI200)/CI$5))))))*100)</f>
        <v>0</v>
      </c>
      <c r="CK200" s="73" t="s">
        <v>1975</v>
      </c>
      <c r="CL200" s="68">
        <f>IF(CK200="NO VAT","No VAT",(IF(CK200="NO REFUND",0,(IF(CK200&gt;CK$4,0,IF(CK200&lt;CK$3,1,((CK$4-CK200)/CK$5))))))*100)</f>
        <v>0</v>
      </c>
      <c r="CM200" s="73">
        <v>10.5</v>
      </c>
      <c r="CN200" s="68">
        <f>IF(CM200="NO CIT","No CIT",IF(CM200&gt;CM$4,0,IF(CM200&lt;CM$3,1,((CM$4-CM200)/CM$5)))*100)</f>
        <v>83.486238532110093</v>
      </c>
      <c r="CO200" s="73">
        <v>7</v>
      </c>
      <c r="CP200" s="66">
        <f>IF(CO200="NO CIT","No CIT",IF(CO200&gt;CO$4,0,IF(CO200&lt;CO$3,1,((CO$5-CO200)/CO$5)))*100)</f>
        <v>78.125</v>
      </c>
      <c r="CQ200" s="157">
        <f>IF(OR(ISNUMBER(CJ200),ISNUMBER(CL200),ISNUMBER(CN200),ISNUMBER(CP200)),AVERAGE(CJ200,CL200,CN200,CP200),"")</f>
        <v>40.402809633027523</v>
      </c>
      <c r="CR200" s="128">
        <f>AVERAGE(CD200,CF200,CH200,CQ200)</f>
        <v>60.938313097440876</v>
      </c>
      <c r="CS200" s="78">
        <f>+CR200</f>
        <v>60.938313097440876</v>
      </c>
      <c r="CT200" s="115">
        <f>ROUND(CR200,1)</f>
        <v>60.9</v>
      </c>
      <c r="CU200" s="69">
        <f>RANK(CS200,CS$13:CS$224)</f>
        <v>139</v>
      </c>
      <c r="CV200" s="73">
        <v>26.5</v>
      </c>
      <c r="CW200" s="68">
        <f>(IF(CV200=-1,0,(IF(CV200&gt;CV$4,0,IF(CV200&lt;CV$3,1,((CV$4-CV200)/CV$5))))))*100</f>
        <v>83.962264150943398</v>
      </c>
      <c r="CX200" s="73">
        <v>66</v>
      </c>
      <c r="CY200" s="68">
        <f>(IF(CX200=-1,0,(IF(CX200&gt;CX$4,0,IF(CX200&lt;CX$3,1,((CX$4-CX200)/CX$5))))))*100</f>
        <v>61.53846153846154</v>
      </c>
      <c r="CZ200" s="73">
        <v>313.33333333333297</v>
      </c>
      <c r="DA200" s="68">
        <f>(IF(CZ200=-1,0,(IF(CZ200&gt;CZ$4,0,IF(CZ200&lt;CZ$3,1,((CZ$4-CZ200)/CZ$5))))))*100</f>
        <v>70.440251572327071</v>
      </c>
      <c r="DB200" s="73">
        <v>330</v>
      </c>
      <c r="DC200" s="68">
        <f>(IF(DB200=-1,0,(IF(DB200&gt;DB$4,0,IF(DB200&lt;DB$3,1,((DB$4-DB200)/DB$5))))))*100</f>
        <v>17.5</v>
      </c>
      <c r="DD200" s="73">
        <v>106.5</v>
      </c>
      <c r="DE200" s="68">
        <f>(IF(DD200=-1,0,(IF(DD200&gt;DD$4,0,IF(DD200&lt;DD$3,1,((DD$4-DD200)/DD$5))))))*100</f>
        <v>62.186379928315418</v>
      </c>
      <c r="DF200" s="73">
        <v>126</v>
      </c>
      <c r="DG200" s="68">
        <f>(IF(DF200=-1,0,(IF(DF200&gt;DF$4,0,IF(DF200&lt;DF$3,1,((DF$4-DF200)/DF$5))))))*100</f>
        <v>47.69874476987448</v>
      </c>
      <c r="DH200" s="73">
        <v>223.333333333333</v>
      </c>
      <c r="DI200" s="68">
        <f>(IF(DH200=-1,0,(IF(DH200&gt;DH$4,0,IF(DH200&lt;DH$3,1,((DH$4-DH200)/DH$5))))))*100</f>
        <v>81.388888888888914</v>
      </c>
      <c r="DJ200" s="73">
        <v>260</v>
      </c>
      <c r="DK200" s="66">
        <f>(IF(DJ200=-1,0,(IF(DJ200&gt;DJ$4,0,IF(DJ200&lt;DJ$3,1,((DJ$4-DJ200)/DJ$5))))))*100</f>
        <v>62.857142857142854</v>
      </c>
      <c r="DL200" s="78">
        <f>AVERAGE(CW200,CY200,DA200,DC200,DE200,DG200,DI200,DK200)</f>
        <v>60.946516713244201</v>
      </c>
      <c r="DM200" s="78">
        <f>+DL200</f>
        <v>60.946516713244201</v>
      </c>
      <c r="DN200" s="115">
        <f>ROUND(DL200,1)</f>
        <v>60.9</v>
      </c>
      <c r="DO200" s="69">
        <f>RANK(DM200,DM$13:DM$224)</f>
        <v>141</v>
      </c>
      <c r="DP200" s="67">
        <v>430</v>
      </c>
      <c r="DQ200" s="66">
        <f>(IF(DP200=-1,0,(IF(DP200&gt;DP$4,0,IF(DP200&lt;DP$3,1,((DP$4-DP200)/DP$5))))))*100</f>
        <v>74.590163934426229</v>
      </c>
      <c r="DR200" s="67">
        <v>25.5</v>
      </c>
      <c r="DS200" s="66">
        <f>(IF(DR200=-1,0,(IF(DR200&gt;DR$4,0,IF(DR200&lt;DR$3,1,((DR$4-DR200)/DR$5))))))*100</f>
        <v>71.428571428571416</v>
      </c>
      <c r="DT200" s="67">
        <v>6.5</v>
      </c>
      <c r="DU200" s="66">
        <f>DT200/18*100</f>
        <v>36.111111111111107</v>
      </c>
      <c r="DV200" s="78">
        <f>AVERAGE(DU200,DQ200,DS200)</f>
        <v>60.709948824702913</v>
      </c>
      <c r="DW200" s="78">
        <f>+DV200</f>
        <v>60.709948824702913</v>
      </c>
      <c r="DX200" s="115">
        <f>ROUND(DV200,1)</f>
        <v>60.7</v>
      </c>
      <c r="DY200" s="69">
        <f>RANK(DW200,DW$13:DW$224)</f>
        <v>76</v>
      </c>
      <c r="DZ200" s="67">
        <v>29.60058273305</v>
      </c>
      <c r="EA200" s="68">
        <f>(IF(DZ200=-1,0,(IF(DZ200&lt;DZ$4,0,IF(DZ200&gt;DZ$3,1,((-DZ$4+DZ200)/DZ$5))))))*100</f>
        <v>31.862844707265875</v>
      </c>
      <c r="EB200" s="67">
        <v>4</v>
      </c>
      <c r="EC200" s="66">
        <f>(IF(EB200=-1,0,(IF(EB200&lt;EB$4,0,IF(EB200&gt;EB$3,1,((-EB$4+EB200)/EB$5))))))*100</f>
        <v>25</v>
      </c>
      <c r="ED200" s="68">
        <f>AVERAGE(EA200,EC200)</f>
        <v>28.431422353632939</v>
      </c>
      <c r="EE200" s="78">
        <f>+ED200</f>
        <v>28.431422353632939</v>
      </c>
      <c r="EF200" s="115">
        <f>ROUND(ED200,1)</f>
        <v>28.4</v>
      </c>
      <c r="EG200" s="69">
        <f>RANK(EE200,EE$13:EE$224)</f>
        <v>153</v>
      </c>
      <c r="EH200" s="81"/>
      <c r="EI200" s="81"/>
      <c r="EJ200" s="81"/>
      <c r="EK200" s="83">
        <f>RANK(EN200,EN$13:EN$224)</f>
        <v>106</v>
      </c>
      <c r="EL200" s="134">
        <f>ROUND(EM200,1)</f>
        <v>61.3</v>
      </c>
      <c r="EM200" s="158">
        <f>AVERAGE(Q200,AC200,BA200,BH200,BY200,CR200,DL200,DV200,ED200,AO200)</f>
        <v>61.267606295611948</v>
      </c>
      <c r="EN200" s="139">
        <f>AVERAGE(Q200,AC200,BA200,BH200,BY200,CR200,DL200,DV200,ED200,AO200)</f>
        <v>61.267606295611948</v>
      </c>
      <c r="EO200" s="84"/>
      <c r="EP200" s="85"/>
      <c r="EQ200" s="46"/>
    </row>
    <row r="201" spans="1:147" ht="14.45" customHeight="1" x14ac:dyDescent="0.25">
      <c r="A201" s="64" t="s">
        <v>184</v>
      </c>
      <c r="B201" s="156" t="str">
        <f>INDEX('Economy Names'!$A$2:$H$213,'Economy Names'!L190,'Economy Names'!$K$1)</f>
        <v>Tanzania</v>
      </c>
      <c r="C201" s="65">
        <v>10</v>
      </c>
      <c r="D201" s="66">
        <f>(IF(C201=-1,0,(IF(C201&gt;C$4,0,IF(C201&lt;C$3,1,((C$4-C201)/C$5))))))*100</f>
        <v>47.058823529411761</v>
      </c>
      <c r="E201" s="65">
        <v>29.5</v>
      </c>
      <c r="F201" s="66">
        <f>(IF(E201=-1,0,(IF(E201&gt;E$4,0,IF(E201&lt;E$3,1,((E$4-E201)/E$5))))))*100</f>
        <v>70.854271356783912</v>
      </c>
      <c r="G201" s="67">
        <v>40.636439267926903</v>
      </c>
      <c r="H201" s="66">
        <f>(IF(G201=-1,0,(IF(G201&gt;G$4,0,IF(G201&lt;G$3,1,((G$4-G201)/G$5))))))*100</f>
        <v>79.681780366036548</v>
      </c>
      <c r="I201" s="65">
        <v>10</v>
      </c>
      <c r="J201" s="66">
        <f>(IF(I201=-1,0,(IF(I201&gt;I$4,0,IF(I201&lt;I$3,1,((I$4-I201)/I$5))))))*100</f>
        <v>47.058823529411761</v>
      </c>
      <c r="K201" s="65">
        <v>29.5</v>
      </c>
      <c r="L201" s="66">
        <f>(IF(K201=-1,0,(IF(K201&gt;K$4,0,IF(K201&lt;K$3,1,((K$4-K201)/K$5))))))*100</f>
        <v>70.854271356783912</v>
      </c>
      <c r="M201" s="67">
        <v>40.636439267926903</v>
      </c>
      <c r="N201" s="68">
        <f>(IF(M201=-1,0,(IF(M201&gt;M$4,0,IF(M201&lt;M$3,1,((M$4-M201)/M$5))))))*100</f>
        <v>79.681780366036548</v>
      </c>
      <c r="O201" s="67">
        <v>0</v>
      </c>
      <c r="P201" s="66">
        <f>(IF(O201=-1,0,(IF(O201&gt;O$4,0,IF(O201&lt;O$3,1,((O$4-O201)/O$5))))))*100</f>
        <v>100</v>
      </c>
      <c r="Q201" s="68">
        <f>25%*P201+12.5%*D201+12.5%*F201+12.5%*H201+12.5%*J201+12.5%*L201+12.5%*N201</f>
        <v>74.398718813058053</v>
      </c>
      <c r="R201" s="78">
        <f>+Q201</f>
        <v>74.398718813058053</v>
      </c>
      <c r="S201" s="115">
        <f>+ROUND(Q201,1)</f>
        <v>74.400000000000006</v>
      </c>
      <c r="T201" s="69">
        <f>RANK(R201,R$13:R$224)</f>
        <v>162</v>
      </c>
      <c r="U201" s="70">
        <v>24</v>
      </c>
      <c r="V201" s="66">
        <f>(IF(U201=-1,0,(IF(U201&gt;U$4,0,IF(U201&lt;U$3,1,((U$4-U201)/U$5))))))*100</f>
        <v>24</v>
      </c>
      <c r="W201" s="70">
        <v>184</v>
      </c>
      <c r="X201" s="66">
        <f>(IF(W201=-1,0,(IF(W201&gt;W$4,0,IF(W201&lt;W$3,1,((W$4-W201)/W$5))))))*100</f>
        <v>54.466858789625363</v>
      </c>
      <c r="Y201" s="71">
        <v>5.3609658819094603</v>
      </c>
      <c r="Z201" s="68">
        <f>(IF(Y201=-1,0,(IF(Y201&gt;Y$4,0,IF(Y201&lt;Y$3,1,((Y$4-Y201)/Y$5))))))*100</f>
        <v>73.19517059045269</v>
      </c>
      <c r="AA201" s="70">
        <v>12</v>
      </c>
      <c r="AB201" s="66">
        <f>IF(AA201="No Practice", 0, AA201/15*100)</f>
        <v>80</v>
      </c>
      <c r="AC201" s="68">
        <f>AVERAGE(V201,X201,Z201,AB201)</f>
        <v>57.915507345019513</v>
      </c>
      <c r="AD201" s="68">
        <f>+AC201</f>
        <v>57.915507345019513</v>
      </c>
      <c r="AE201" s="115">
        <f>+ROUND(AC201,1)</f>
        <v>57.9</v>
      </c>
      <c r="AF201" s="72">
        <f>RANK(AD201,AD$13:AD$224)</f>
        <v>149</v>
      </c>
      <c r="AG201" s="70">
        <v>4</v>
      </c>
      <c r="AH201" s="66">
        <f>(IF(AG201=-1,0,(IF(AG201&gt;AG$4,0,IF(AG201&lt;AG$3,1,((AG$4-AG201)/AG$5))))))*100</f>
        <v>83.333333333333343</v>
      </c>
      <c r="AI201" s="70">
        <v>105</v>
      </c>
      <c r="AJ201" s="66">
        <f>(IF(AI201=-1,0,(IF(AI201&gt;AI$4,0,IF(AI201&lt;AI$3,1,((AI$4-AI201)/AI$5))))))*100</f>
        <v>62.173913043478258</v>
      </c>
      <c r="AK201" s="71">
        <v>690.75779893230197</v>
      </c>
      <c r="AL201" s="66">
        <f>(IF(AK201=-1,0,(IF(AK201&gt;AK$4,0,IF(AK201&lt;AK$3,1,((AK$4-AK201)/AK$5))))))*100</f>
        <v>91.472125939107386</v>
      </c>
      <c r="AM201" s="70">
        <v>5</v>
      </c>
      <c r="AN201" s="66">
        <f>+IF(AM201="No Practice",0,AM201/8)*100</f>
        <v>62.5</v>
      </c>
      <c r="AO201" s="74">
        <f>AVERAGE(AH201,AJ201,AL201,AN201)</f>
        <v>74.869843078979741</v>
      </c>
      <c r="AP201" s="68">
        <f>+AO201</f>
        <v>74.869843078979741</v>
      </c>
      <c r="AQ201" s="115">
        <f>+ROUND(AO201,1)</f>
        <v>74.900000000000006</v>
      </c>
      <c r="AR201" s="69">
        <f>RANK(AP201,AP$13:AP$224)</f>
        <v>85</v>
      </c>
      <c r="AS201" s="75">
        <v>8</v>
      </c>
      <c r="AT201" s="66">
        <f>(IF(AS201=-1,0,(IF(AS201&gt;AS$4,0,IF(AS201&lt;AS$3,1,((AS$4-AS201)/AS$5))))))*100</f>
        <v>41.666666666666671</v>
      </c>
      <c r="AU201" s="75">
        <v>67</v>
      </c>
      <c r="AV201" s="66">
        <f>(IF(AU201=-1,0,(IF(AU201&gt;AU$4,0,IF(AU201&lt;AU$3,1,((AU$4-AU201)/AU$5))))))*100</f>
        <v>68.421052631578945</v>
      </c>
      <c r="AW201" s="75">
        <v>5.17450645125178</v>
      </c>
      <c r="AX201" s="68">
        <f>(IF(AW201=-1,0,(IF(AW201&gt;AW$4,0,IF(AW201&lt;AW$3,1,((AW$4-AW201)/AW$5))))))*100</f>
        <v>65.503290324988129</v>
      </c>
      <c r="AY201" s="75">
        <v>7.5</v>
      </c>
      <c r="AZ201" s="66">
        <f>+IF(AY201="No Practice",0,AY201/30)*100</f>
        <v>25</v>
      </c>
      <c r="BA201" s="76">
        <f>AVERAGE(AT201,AV201,AX201,AZ201)</f>
        <v>50.147752405808433</v>
      </c>
      <c r="BB201" s="68">
        <f>+BA201</f>
        <v>50.147752405808433</v>
      </c>
      <c r="BC201" s="115">
        <f>+ROUND(BA201,1)</f>
        <v>50.1</v>
      </c>
      <c r="BD201" s="69">
        <f>RANK(BB201,BB$13:BB$224)</f>
        <v>146</v>
      </c>
      <c r="BE201" s="73">
        <v>8</v>
      </c>
      <c r="BF201" s="73">
        <v>5</v>
      </c>
      <c r="BG201" s="77">
        <f>+SUM(BE201,BF201)</f>
        <v>13</v>
      </c>
      <c r="BH201" s="76">
        <f>(IF(BG201=-1,0,(IF(BG201&lt;BG$4,0,IF(BG201&gt;BG$3,1,((-BG$4+BG201)/BG$5))))))*100</f>
        <v>65</v>
      </c>
      <c r="BI201" s="119">
        <f>+BH201</f>
        <v>65</v>
      </c>
      <c r="BJ201" s="115">
        <f>ROUND(BH201,1)</f>
        <v>65</v>
      </c>
      <c r="BK201" s="69">
        <f>RANK(BI201,BI$13:BI$224)</f>
        <v>67</v>
      </c>
      <c r="BL201" s="73">
        <v>2</v>
      </c>
      <c r="BM201" s="68">
        <f>(IF(BL201=-1,0,(IF(BL201&lt;BL$4,0,IF(BL201&gt;BL$3,1,((-BL$4+BL201)/BL$5))))))*100</f>
        <v>20</v>
      </c>
      <c r="BN201" s="73">
        <v>6</v>
      </c>
      <c r="BO201" s="68">
        <f>(IF(BN201=-1,0,(IF(BN201&lt;BN$4,0,IF(BN201&gt;BN$3,1,((-BN$4+BN201)/BN$5))))))*100</f>
        <v>60</v>
      </c>
      <c r="BP201" s="73">
        <v>8</v>
      </c>
      <c r="BQ201" s="68">
        <f>(IF(BP201=-1,0,(IF(BP201&lt;BP$4,0,IF(BP201&gt;BP$3,1,((-BP$4+BP201)/BP$5))))))*100</f>
        <v>80</v>
      </c>
      <c r="BR201" s="73">
        <v>3</v>
      </c>
      <c r="BS201" s="78">
        <f>(IF(BR201=-1,0,(IF(BR201&lt;BR$4,0,IF(BR201&gt;BR$3,1,((-BR$4+BR201)/BR$5))))))*100</f>
        <v>50</v>
      </c>
      <c r="BT201" s="73">
        <v>2</v>
      </c>
      <c r="BU201" s="68">
        <f>(IF(BT201=-1,0,(IF(BT201&lt;BT$4,0,IF(BT201&gt;BT$3,1,((-BT$4+BT201)/BT$5))))))*100</f>
        <v>28.571428571428569</v>
      </c>
      <c r="BV201" s="73">
        <v>4</v>
      </c>
      <c r="BW201" s="66">
        <f>(IF(BV201=-1,0,(IF(BV201&lt;BV$4,0,IF(BV201&gt;BV$3,1,((-BV$4+BV201)/BV$5))))))*100</f>
        <v>57.142857142857139</v>
      </c>
      <c r="BX201" s="77">
        <f>+SUM(BN201,BL201,BP201,BR201,BT201,BV201)</f>
        <v>25</v>
      </c>
      <c r="BY201" s="80">
        <f>(IF(BX201=-1,0,(IF(BX201&lt;BX$4,0,IF(BX201&gt;BX$3,1,((-BX$4+BX201)/BX$5))))))*100</f>
        <v>50</v>
      </c>
      <c r="BZ201" s="78">
        <f>+BY201</f>
        <v>50</v>
      </c>
      <c r="CA201" s="115">
        <f>+ROUND(BY201,1)</f>
        <v>50</v>
      </c>
      <c r="CB201" s="72">
        <f>RANK(BZ201,BZ$13:BZ$224)</f>
        <v>105</v>
      </c>
      <c r="CC201" s="73">
        <v>59</v>
      </c>
      <c r="CD201" s="68">
        <f>(IF(CC201=-1,0,(IF(CC201&gt;CC$4,0,IF(CC201&lt;CC$3,1,((CC$4-CC201)/CC$5))))))*100</f>
        <v>6.666666666666667</v>
      </c>
      <c r="CE201" s="73">
        <v>207</v>
      </c>
      <c r="CF201" s="66">
        <f>(IF(CE201=-1,0,(IF(CE201&gt;CE$4,0,IF(CE201&lt;CE$3,1,((CE$4-CE201)/CE$5))))))*100</f>
        <v>75.579598145285928</v>
      </c>
      <c r="CG201" s="73">
        <v>43.809443864533101</v>
      </c>
      <c r="CH201" s="66">
        <f>(IF(CG201=-1,0,(IF(CG201&gt;CG$4,0,IF(CG201&lt;CG$3,1,((CG$4-CG201)/CG$5)^$CH$3)))))*100</f>
        <v>74.671755519493701</v>
      </c>
      <c r="CI201" s="73">
        <v>60</v>
      </c>
      <c r="CJ201" s="78">
        <f>IF(CI201="NO VAT","No VAT",(IF(CI201="NO REFUND",0,(IF(CI201&gt;CI$5,0,IF(CI201&lt;CI$3,1,((CI$5-CI201)/CI$5))))))*100)</f>
        <v>0</v>
      </c>
      <c r="CK201" s="73">
        <v>109.880952380952</v>
      </c>
      <c r="CL201" s="68">
        <f>IF(CK201="NO VAT","No VAT",(IF(CK201="NO REFUND",0,(IF(CK201&gt;CK$4,0,IF(CK201&lt;CK$3,1,((CK$4-CK201)/CK$5))))))*100)</f>
        <v>0</v>
      </c>
      <c r="CM201" s="73">
        <v>5</v>
      </c>
      <c r="CN201" s="68">
        <f>IF(CM201="NO CIT","No CIT",IF(CM201&gt;CM$4,0,IF(CM201&lt;CM$3,1,((CM$4-CM201)/CM$5)))*100)</f>
        <v>93.577981651376149</v>
      </c>
      <c r="CO201" s="73">
        <v>0</v>
      </c>
      <c r="CP201" s="66">
        <f>IF(CO201="NO CIT","No CIT",IF(CO201&gt;CO$4,0,IF(CO201&lt;CO$3,1,((CO$5-CO201)/CO$5)))*100)</f>
        <v>100</v>
      </c>
      <c r="CQ201" s="157">
        <f>IF(OR(ISNUMBER(CJ201),ISNUMBER(CL201),ISNUMBER(CN201),ISNUMBER(CP201)),AVERAGE(CJ201,CL201,CN201,CP201),"")</f>
        <v>48.394495412844037</v>
      </c>
      <c r="CR201" s="128">
        <f>AVERAGE(CD201,CF201,CH201,CQ201)</f>
        <v>51.328128936072588</v>
      </c>
      <c r="CS201" s="78">
        <f>+CR201</f>
        <v>51.328128936072588</v>
      </c>
      <c r="CT201" s="115">
        <f>ROUND(CR201,1)</f>
        <v>51.3</v>
      </c>
      <c r="CU201" s="69">
        <f>RANK(CS201,CS$13:CS$224)</f>
        <v>165</v>
      </c>
      <c r="CV201" s="73">
        <v>96</v>
      </c>
      <c r="CW201" s="68">
        <f>(IF(CV201=-1,0,(IF(CV201&gt;CV$4,0,IF(CV201&lt;CV$3,1,((CV$4-CV201)/CV$5))))))*100</f>
        <v>40.25157232704403</v>
      </c>
      <c r="CX201" s="73">
        <v>96</v>
      </c>
      <c r="CY201" s="68">
        <f>(IF(CX201=-1,0,(IF(CX201&gt;CX$4,0,IF(CX201&lt;CX$3,1,((CX$4-CX201)/CX$5))))))*100</f>
        <v>43.786982248520715</v>
      </c>
      <c r="CZ201" s="73">
        <v>1175</v>
      </c>
      <c r="DA201" s="68">
        <f>(IF(CZ201=-1,0,(IF(CZ201&gt;CZ$4,0,IF(CZ201&lt;CZ$3,1,((CZ$4-CZ201)/CZ$5))))))*100</f>
        <v>0</v>
      </c>
      <c r="DB201" s="73">
        <v>275</v>
      </c>
      <c r="DC201" s="68">
        <f>(IF(DB201=-1,0,(IF(DB201&gt;DB$4,0,IF(DB201&lt;DB$3,1,((DB$4-DB201)/DB$5))))))*100</f>
        <v>31.25</v>
      </c>
      <c r="DD201" s="73">
        <v>402</v>
      </c>
      <c r="DE201" s="68">
        <f>(IF(DD201=-1,0,(IF(DD201&gt;DD$4,0,IF(DD201&lt;DD$3,1,((DD$4-DD201)/DD$5))))))*100</f>
        <v>0</v>
      </c>
      <c r="DF201" s="73">
        <v>240</v>
      </c>
      <c r="DG201" s="68">
        <f>(IF(DF201=-1,0,(IF(DF201&gt;DF$4,0,IF(DF201&lt;DF$3,1,((DF$4-DF201)/DF$5))))))*100</f>
        <v>0</v>
      </c>
      <c r="DH201" s="73">
        <v>1350</v>
      </c>
      <c r="DI201" s="68">
        <f>(IF(DH201=-1,0,(IF(DH201&gt;DH$4,0,IF(DH201&lt;DH$3,1,((DH$4-DH201)/DH$5))))))*100</f>
        <v>0</v>
      </c>
      <c r="DJ201" s="73">
        <v>375</v>
      </c>
      <c r="DK201" s="66">
        <f>(IF(DJ201=-1,0,(IF(DJ201&gt;DJ$4,0,IF(DJ201&lt;DJ$3,1,((DJ$4-DJ201)/DJ$5))))))*100</f>
        <v>46.428571428571431</v>
      </c>
      <c r="DL201" s="78">
        <f>AVERAGE(CW201,CY201,DA201,DC201,DE201,DG201,DI201,DK201)</f>
        <v>20.21464075051702</v>
      </c>
      <c r="DM201" s="78">
        <f>+DL201</f>
        <v>20.21464075051702</v>
      </c>
      <c r="DN201" s="115">
        <f>ROUND(DL201,1)</f>
        <v>20.2</v>
      </c>
      <c r="DO201" s="69">
        <f>RANK(DM201,DM$13:DM$224)</f>
        <v>182</v>
      </c>
      <c r="DP201" s="67">
        <v>515</v>
      </c>
      <c r="DQ201" s="66">
        <f>(IF(DP201=-1,0,(IF(DP201&gt;DP$4,0,IF(DP201&lt;DP$3,1,((DP$4-DP201)/DP$5))))))*100</f>
        <v>67.622950819672127</v>
      </c>
      <c r="DR201" s="67">
        <v>14.3</v>
      </c>
      <c r="DS201" s="66">
        <f>(IF(DR201=-1,0,(IF(DR201&gt;DR$4,0,IF(DR201&lt;DR$3,1,((DR$4-DR201)/DR$5))))))*100</f>
        <v>84.02699662542183</v>
      </c>
      <c r="DT201" s="67">
        <v>6</v>
      </c>
      <c r="DU201" s="66">
        <f>DT201/18*100</f>
        <v>33.333333333333329</v>
      </c>
      <c r="DV201" s="78">
        <f>AVERAGE(DU201,DQ201,DS201)</f>
        <v>61.661093592809095</v>
      </c>
      <c r="DW201" s="78">
        <f>+DV201</f>
        <v>61.661093592809095</v>
      </c>
      <c r="DX201" s="115">
        <f>ROUND(DV201,1)</f>
        <v>61.7</v>
      </c>
      <c r="DY201" s="69">
        <f>RANK(DW201,DW$13:DW$224)</f>
        <v>71</v>
      </c>
      <c r="DZ201" s="67">
        <v>20.386439812147199</v>
      </c>
      <c r="EA201" s="68">
        <f>(IF(DZ201=-1,0,(IF(DZ201&lt;DZ$4,0,IF(DZ201&gt;DZ$3,1,((-DZ$4+DZ201)/DZ$5))))))*100</f>
        <v>21.944499259577178</v>
      </c>
      <c r="EB201" s="67">
        <v>9</v>
      </c>
      <c r="EC201" s="66">
        <f>(IF(EB201=-1,0,(IF(EB201&lt;EB$4,0,IF(EB201&gt;EB$3,1,((-EB$4+EB201)/EB$5))))))*100</f>
        <v>56.25</v>
      </c>
      <c r="ED201" s="68">
        <f>AVERAGE(EA201,EC201)</f>
        <v>39.097249629788593</v>
      </c>
      <c r="EE201" s="78">
        <f>+ED201</f>
        <v>39.097249629788593</v>
      </c>
      <c r="EF201" s="115">
        <f>ROUND(ED201,1)</f>
        <v>39.1</v>
      </c>
      <c r="EG201" s="69">
        <f>RANK(EE201,EE$13:EE$224)</f>
        <v>116</v>
      </c>
      <c r="EH201" s="81"/>
      <c r="EI201" s="81"/>
      <c r="EJ201" s="81"/>
      <c r="EK201" s="83">
        <f>RANK(EN201,EN$13:EN$224)</f>
        <v>141</v>
      </c>
      <c r="EL201" s="134">
        <f>ROUND(EM201,1)</f>
        <v>54.5</v>
      </c>
      <c r="EM201" s="158">
        <f>AVERAGE(Q201,AC201,BA201,BH201,BY201,CR201,DL201,DV201,ED201,AO201)</f>
        <v>54.463293455205303</v>
      </c>
      <c r="EN201" s="139">
        <f>AVERAGE(Q201,AC201,BA201,BH201,BY201,CR201,DL201,DV201,ED201,AO201)</f>
        <v>54.463293455205303</v>
      </c>
      <c r="EO201" s="84"/>
      <c r="EP201" s="85"/>
      <c r="EQ201" s="46"/>
    </row>
    <row r="202" spans="1:147" ht="14.45" customHeight="1" x14ac:dyDescent="0.25">
      <c r="A202" s="64" t="s">
        <v>185</v>
      </c>
      <c r="B202" s="156" t="str">
        <f>INDEX('Economy Names'!$A$2:$H$213,'Economy Names'!L191,'Economy Names'!$K$1)</f>
        <v>Thailand</v>
      </c>
      <c r="C202" s="65">
        <v>5</v>
      </c>
      <c r="D202" s="66">
        <f>(IF(C202=-1,0,(IF(C202&gt;C$4,0,IF(C202&lt;C$3,1,((C$4-C202)/C$5))))))*100</f>
        <v>76.470588235294116</v>
      </c>
      <c r="E202" s="65">
        <v>6</v>
      </c>
      <c r="F202" s="66">
        <f>(IF(E202=-1,0,(IF(E202&gt;E$4,0,IF(E202&lt;E$3,1,((E$4-E202)/E$5))))))*100</f>
        <v>94.472361809045225</v>
      </c>
      <c r="G202" s="67">
        <v>2.9832354781106201</v>
      </c>
      <c r="H202" s="66">
        <f>(IF(G202=-1,0,(IF(G202&gt;G$4,0,IF(G202&lt;G$3,1,((G$4-G202)/G$5))))))*100</f>
        <v>98.508382260944686</v>
      </c>
      <c r="I202" s="65">
        <v>5</v>
      </c>
      <c r="J202" s="66">
        <f>(IF(I202=-1,0,(IF(I202&gt;I$4,0,IF(I202&lt;I$3,1,((I$4-I202)/I$5))))))*100</f>
        <v>76.470588235294116</v>
      </c>
      <c r="K202" s="65">
        <v>6</v>
      </c>
      <c r="L202" s="66">
        <f>(IF(K202=-1,0,(IF(K202&gt;K$4,0,IF(K202&lt;K$3,1,((K$4-K202)/K$5))))))*100</f>
        <v>94.472361809045225</v>
      </c>
      <c r="M202" s="67">
        <v>2.9832354781106201</v>
      </c>
      <c r="N202" s="68">
        <f>(IF(M202=-1,0,(IF(M202&gt;M$4,0,IF(M202&lt;M$3,1,((M$4-M202)/M$5))))))*100</f>
        <v>98.508382260944686</v>
      </c>
      <c r="O202" s="67">
        <v>2.78286891615E-3</v>
      </c>
      <c r="P202" s="66">
        <f>(IF(O202=-1,0,(IF(O202&gt;O$4,0,IF(O202&lt;O$3,1,((O$4-O202)/O$5))))))*100</f>
        <v>99.999304282770964</v>
      </c>
      <c r="Q202" s="68">
        <f>25%*P202+12.5%*D202+12.5%*F202+12.5%*H202+12.5%*J202+12.5%*L202+12.5%*N202</f>
        <v>92.362659147013744</v>
      </c>
      <c r="R202" s="78">
        <f>+Q202</f>
        <v>92.362659147013744</v>
      </c>
      <c r="S202" s="115">
        <f>+ROUND(Q202,1)</f>
        <v>92.4</v>
      </c>
      <c r="T202" s="69">
        <f>RANK(R202,R$13:R$224)</f>
        <v>47</v>
      </c>
      <c r="U202" s="70">
        <v>14</v>
      </c>
      <c r="V202" s="66">
        <f>(IF(U202=-1,0,(IF(U202&gt;U$4,0,IF(U202&lt;U$3,1,((U$4-U202)/U$5))))))*100</f>
        <v>64</v>
      </c>
      <c r="W202" s="70">
        <v>113</v>
      </c>
      <c r="X202" s="66">
        <f>(IF(W202=-1,0,(IF(W202&gt;W$4,0,IF(W202&lt;W$3,1,((W$4-W202)/W$5))))))*100</f>
        <v>74.927953890489917</v>
      </c>
      <c r="Y202" s="71">
        <v>0.64358808324067995</v>
      </c>
      <c r="Z202" s="68">
        <f>(IF(Y202=-1,0,(IF(Y202&gt;Y$4,0,IF(Y202&lt;Y$3,1,((Y$4-Y202)/Y$5))))))*100</f>
        <v>96.782059583796595</v>
      </c>
      <c r="AA202" s="70">
        <v>11</v>
      </c>
      <c r="AB202" s="66">
        <f>IF(AA202="No Practice", 0, AA202/15*100)</f>
        <v>73.333333333333329</v>
      </c>
      <c r="AC202" s="68">
        <f>AVERAGE(V202,X202,Z202,AB202)</f>
        <v>77.26083670190495</v>
      </c>
      <c r="AD202" s="68">
        <f>+AC202</f>
        <v>77.26083670190495</v>
      </c>
      <c r="AE202" s="115">
        <f>+ROUND(AC202,1)</f>
        <v>77.3</v>
      </c>
      <c r="AF202" s="72">
        <f>RANK(AD202,AD$13:AD$224)</f>
        <v>34</v>
      </c>
      <c r="AG202" s="70">
        <v>2</v>
      </c>
      <c r="AH202" s="66">
        <f>(IF(AG202=-1,0,(IF(AG202&gt;AG$4,0,IF(AG202&lt;AG$3,1,((AG$4-AG202)/AG$5))))))*100</f>
        <v>100</v>
      </c>
      <c r="AI202" s="70">
        <v>30</v>
      </c>
      <c r="AJ202" s="66">
        <f>(IF(AI202=-1,0,(IF(AI202&gt;AI$4,0,IF(AI202&lt;AI$3,1,((AI$4-AI202)/AI$5))))))*100</f>
        <v>94.782608695652172</v>
      </c>
      <c r="AK202" s="71">
        <v>3.92919562236803</v>
      </c>
      <c r="AL202" s="66">
        <f>(IF(AK202=-1,0,(IF(AK202&gt;AK$4,0,IF(AK202&lt;AK$3,1,((AK$4-AK202)/AK$5))))))*100</f>
        <v>99.951491412069544</v>
      </c>
      <c r="AM202" s="70">
        <v>8</v>
      </c>
      <c r="AN202" s="66">
        <f>+IF(AM202="No Practice",0,AM202/8)*100</f>
        <v>100</v>
      </c>
      <c r="AO202" s="74">
        <f>AVERAGE(AH202,AJ202,AL202,AN202)</f>
        <v>98.683525026930425</v>
      </c>
      <c r="AP202" s="68">
        <f>+AO202</f>
        <v>98.683525026930425</v>
      </c>
      <c r="AQ202" s="115">
        <f>+ROUND(AO202,1)</f>
        <v>98.7</v>
      </c>
      <c r="AR202" s="69">
        <f>RANK(AP202,AP$13:AP$224)</f>
        <v>6</v>
      </c>
      <c r="AS202" s="75">
        <v>5</v>
      </c>
      <c r="AT202" s="66">
        <f>(IF(AS202=-1,0,(IF(AS202&gt;AS$4,0,IF(AS202&lt;AS$3,1,((AS$4-AS202)/AS$5))))))*100</f>
        <v>66.666666666666657</v>
      </c>
      <c r="AU202" s="75">
        <v>9</v>
      </c>
      <c r="AV202" s="66">
        <f>(IF(AU202=-1,0,(IF(AU202&gt;AU$4,0,IF(AU202&lt;AU$3,1,((AU$4-AU202)/AU$5))))))*100</f>
        <v>96.172248803827756</v>
      </c>
      <c r="AW202" s="75">
        <v>7.1986217674511703</v>
      </c>
      <c r="AX202" s="68">
        <f>(IF(AW202=-1,0,(IF(AW202&gt;AW$4,0,IF(AW202&lt;AW$3,1,((AW$4-AW202)/AW$5))))))*100</f>
        <v>52.0091882169922</v>
      </c>
      <c r="AY202" s="75">
        <v>19</v>
      </c>
      <c r="AZ202" s="66">
        <f>+IF(AY202="No Practice",0,AY202/30)*100</f>
        <v>63.333333333333329</v>
      </c>
      <c r="BA202" s="76">
        <f>AVERAGE(AT202,AV202,AX202,AZ202)</f>
        <v>69.545359255204986</v>
      </c>
      <c r="BB202" s="68">
        <f>+BA202</f>
        <v>69.545359255204986</v>
      </c>
      <c r="BC202" s="115">
        <f>+ROUND(BA202,1)</f>
        <v>69.5</v>
      </c>
      <c r="BD202" s="69">
        <f>RANK(BB202,BB$13:BB$224)</f>
        <v>67</v>
      </c>
      <c r="BE202" s="73">
        <v>7</v>
      </c>
      <c r="BF202" s="73">
        <v>7</v>
      </c>
      <c r="BG202" s="77">
        <f>+SUM(BE202,BF202)</f>
        <v>14</v>
      </c>
      <c r="BH202" s="76">
        <f>(IF(BG202=-1,0,(IF(BG202&lt;BG$4,0,IF(BG202&gt;BG$3,1,((-BG$4+BG202)/BG$5))))))*100</f>
        <v>70</v>
      </c>
      <c r="BI202" s="119">
        <f>+BH202</f>
        <v>70</v>
      </c>
      <c r="BJ202" s="115">
        <f>ROUND(BH202,1)</f>
        <v>70</v>
      </c>
      <c r="BK202" s="69">
        <f>RANK(BI202,BI$13:BI$224)</f>
        <v>48</v>
      </c>
      <c r="BL202" s="73">
        <v>10</v>
      </c>
      <c r="BM202" s="68">
        <f>(IF(BL202=-1,0,(IF(BL202&lt;BL$4,0,IF(BL202&gt;BL$3,1,((-BL$4+BL202)/BL$5))))))*100</f>
        <v>100</v>
      </c>
      <c r="BN202" s="73">
        <v>7</v>
      </c>
      <c r="BO202" s="68">
        <f>(IF(BN202=-1,0,(IF(BN202&lt;BN$4,0,IF(BN202&gt;BN$3,1,((-BN$4+BN202)/BN$5))))))*100</f>
        <v>70</v>
      </c>
      <c r="BP202" s="73">
        <v>9</v>
      </c>
      <c r="BQ202" s="68">
        <f>(IF(BP202=-1,0,(IF(BP202&lt;BP$4,0,IF(BP202&gt;BP$3,1,((-BP$4+BP202)/BP$5))))))*100</f>
        <v>90</v>
      </c>
      <c r="BR202" s="73">
        <v>5</v>
      </c>
      <c r="BS202" s="78">
        <f>(IF(BR202=-1,0,(IF(BR202&lt;BR$4,0,IF(BR202&gt;BR$3,1,((-BR$4+BR202)/BR$5))))))*100</f>
        <v>83.333333333333343</v>
      </c>
      <c r="BT202" s="73">
        <v>6</v>
      </c>
      <c r="BU202" s="68">
        <f>(IF(BT202=-1,0,(IF(BT202&lt;BT$4,0,IF(BT202&gt;BT$3,1,((-BT$4+BT202)/BT$5))))))*100</f>
        <v>85.714285714285708</v>
      </c>
      <c r="BV202" s="73">
        <v>6</v>
      </c>
      <c r="BW202" s="66">
        <f>(IF(BV202=-1,0,(IF(BV202&lt;BV$4,0,IF(BV202&gt;BV$3,1,((-BV$4+BV202)/BV$5))))))*100</f>
        <v>85.714285714285708</v>
      </c>
      <c r="BX202" s="77">
        <f>+SUM(BN202,BL202,BP202,BR202,BT202,BV202)</f>
        <v>43</v>
      </c>
      <c r="BY202" s="80">
        <f>(IF(BX202=-1,0,(IF(BX202&lt;BX$4,0,IF(BX202&gt;BX$3,1,((-BX$4+BX202)/BX$5))))))*100</f>
        <v>86</v>
      </c>
      <c r="BZ202" s="78">
        <f>+BY202</f>
        <v>86</v>
      </c>
      <c r="CA202" s="115">
        <f>+ROUND(BY202,1)</f>
        <v>86</v>
      </c>
      <c r="CB202" s="72">
        <f>RANK(BZ202,BZ$13:BZ$224)</f>
        <v>3</v>
      </c>
      <c r="CC202" s="73">
        <v>21</v>
      </c>
      <c r="CD202" s="68">
        <f>(IF(CC202=-1,0,(IF(CC202&gt;CC$4,0,IF(CC202&lt;CC$3,1,((CC$4-CC202)/CC$5))))))*100</f>
        <v>70</v>
      </c>
      <c r="CE202" s="73">
        <v>229</v>
      </c>
      <c r="CF202" s="66">
        <f>(IF(CE202=-1,0,(IF(CE202&gt;CE$4,0,IF(CE202&lt;CE$3,1,((CE$4-CE202)/CE$5))))))*100</f>
        <v>72.179289026275114</v>
      </c>
      <c r="CG202" s="73">
        <v>29.484132891257101</v>
      </c>
      <c r="CH202" s="66">
        <f>(IF(CG202=-1,0,(IF(CG202&gt;CG$4,0,IF(CG202&lt;CG$3,1,((CG$4-CG202)/CG$5)^$CH$3)))))*100</f>
        <v>95.296179193660109</v>
      </c>
      <c r="CI202" s="73">
        <v>16</v>
      </c>
      <c r="CJ202" s="78">
        <f>IF(CI202="NO VAT","No VAT",(IF(CI202="NO REFUND",0,(IF(CI202&gt;CI$5,0,IF(CI202&lt;CI$3,1,((CI$5-CI202)/CI$5))))))*100)</f>
        <v>68</v>
      </c>
      <c r="CK202" s="73">
        <v>33.1666666666667</v>
      </c>
      <c r="CL202" s="68">
        <f>IF(CK202="NO VAT","No VAT",(IF(CK202="NO REFUND",0,(IF(CK202&gt;CK$4,0,IF(CK202&lt;CK$3,1,((CK$4-CK202)/CK$5))))))*100)</f>
        <v>42.149292149292087</v>
      </c>
      <c r="CM202" s="73">
        <v>10.5</v>
      </c>
      <c r="CN202" s="68">
        <f>IF(CM202="NO CIT","No CIT",IF(CM202&gt;CM$4,0,IF(CM202&lt;CM$3,1,((CM$4-CM202)/CM$5)))*100)</f>
        <v>83.486238532110093</v>
      </c>
      <c r="CO202" s="73">
        <v>0</v>
      </c>
      <c r="CP202" s="66">
        <f>IF(CO202="NO CIT","No CIT",IF(CO202&gt;CO$4,0,IF(CO202&lt;CO$3,1,((CO$5-CO202)/CO$5)))*100)</f>
        <v>100</v>
      </c>
      <c r="CQ202" s="157">
        <f>IF(OR(ISNUMBER(CJ202),ISNUMBER(CL202),ISNUMBER(CN202),ISNUMBER(CP202)),AVERAGE(CJ202,CL202,CN202,CP202),"")</f>
        <v>73.40888267035055</v>
      </c>
      <c r="CR202" s="128">
        <f>AVERAGE(CD202,CF202,CH202,CQ202)</f>
        <v>77.72108772257144</v>
      </c>
      <c r="CS202" s="78">
        <f>+CR202</f>
        <v>77.72108772257144</v>
      </c>
      <c r="CT202" s="115">
        <f>ROUND(CR202,1)</f>
        <v>77.7</v>
      </c>
      <c r="CU202" s="69">
        <f>RANK(CS202,CS$13:CS$224)</f>
        <v>68</v>
      </c>
      <c r="CV202" s="73">
        <v>44</v>
      </c>
      <c r="CW202" s="68">
        <f>(IF(CV202=-1,0,(IF(CV202&gt;CV$4,0,IF(CV202&lt;CV$3,1,((CV$4-CV202)/CV$5))))))*100</f>
        <v>72.95597484276729</v>
      </c>
      <c r="CX202" s="73">
        <v>11.2727272727273</v>
      </c>
      <c r="CY202" s="68">
        <f>(IF(CX202=-1,0,(IF(CX202&gt;CX$4,0,IF(CX202&lt;CX$3,1,((CX$4-CX202)/CX$5))))))*100</f>
        <v>93.921463152232363</v>
      </c>
      <c r="CZ202" s="73">
        <v>222.55681818181799</v>
      </c>
      <c r="DA202" s="68">
        <f>(IF(CZ202=-1,0,(IF(CZ202&gt;CZ$4,0,IF(CZ202&lt;CZ$3,1,((CZ$4-CZ202)/CZ$5))))))*100</f>
        <v>79.004073756432263</v>
      </c>
      <c r="DB202" s="73">
        <v>96.857142857142904</v>
      </c>
      <c r="DC202" s="68">
        <f>(IF(DB202=-1,0,(IF(DB202&gt;DB$4,0,IF(DB202&lt;DB$3,1,((DB$4-DB202)/DB$5))))))*100</f>
        <v>75.785714285714278</v>
      </c>
      <c r="DD202" s="73">
        <v>50.181818181818201</v>
      </c>
      <c r="DE202" s="68">
        <f>(IF(DD202=-1,0,(IF(DD202&gt;DD$4,0,IF(DD202&lt;DD$3,1,((DD$4-DD202)/DD$5))))))*100</f>
        <v>82.372108178559785</v>
      </c>
      <c r="DF202" s="73">
        <v>4</v>
      </c>
      <c r="DG202" s="68">
        <f>(IF(DF202=-1,0,(IF(DF202&gt;DF$4,0,IF(DF202&lt;DF$3,1,((DF$4-DF202)/DF$5))))))*100</f>
        <v>98.744769874476987</v>
      </c>
      <c r="DH202" s="73">
        <v>232.54545454545399</v>
      </c>
      <c r="DI202" s="68">
        <f>(IF(DH202=-1,0,(IF(DH202&gt;DH$4,0,IF(DH202&lt;DH$3,1,((DH$4-DH202)/DH$5))))))*100</f>
        <v>80.621212121212153</v>
      </c>
      <c r="DJ202" s="73">
        <v>43.454545454545503</v>
      </c>
      <c r="DK202" s="66">
        <f>(IF(DJ202=-1,0,(IF(DJ202&gt;DJ$4,0,IF(DJ202&lt;DJ$3,1,((DJ$4-DJ202)/DJ$5))))))*100</f>
        <v>93.792207792207776</v>
      </c>
      <c r="DL202" s="78">
        <f>AVERAGE(CW202,CY202,DA202,DC202,DE202,DG202,DI202,DK202)</f>
        <v>84.649690500450362</v>
      </c>
      <c r="DM202" s="78">
        <f>+DL202</f>
        <v>84.649690500450362</v>
      </c>
      <c r="DN202" s="115">
        <f>ROUND(DL202,1)</f>
        <v>84.6</v>
      </c>
      <c r="DO202" s="69">
        <f>RANK(DM202,DM$13:DM$224)</f>
        <v>62</v>
      </c>
      <c r="DP202" s="67">
        <v>420</v>
      </c>
      <c r="DQ202" s="66">
        <f>(IF(DP202=-1,0,(IF(DP202&gt;DP$4,0,IF(DP202&lt;DP$3,1,((DP$4-DP202)/DP$5))))))*100</f>
        <v>75.409836065573771</v>
      </c>
      <c r="DR202" s="67">
        <v>16.899999999999999</v>
      </c>
      <c r="DS202" s="66">
        <f>(IF(DR202=-1,0,(IF(DR202&gt;DR$4,0,IF(DR202&lt;DR$3,1,((DR$4-DR202)/DR$5))))))*100</f>
        <v>81.1023622047244</v>
      </c>
      <c r="DT202" s="67">
        <v>8.5</v>
      </c>
      <c r="DU202" s="66">
        <f>DT202/18*100</f>
        <v>47.222222222222221</v>
      </c>
      <c r="DV202" s="78">
        <f>AVERAGE(DU202,DQ202,DS202)</f>
        <v>67.91147349750679</v>
      </c>
      <c r="DW202" s="78">
        <f>+DV202</f>
        <v>67.91147349750679</v>
      </c>
      <c r="DX202" s="115">
        <f>ROUND(DV202,1)</f>
        <v>67.900000000000006</v>
      </c>
      <c r="DY202" s="69">
        <f>RANK(DW202,DW$13:DW$224)</f>
        <v>37</v>
      </c>
      <c r="DZ202" s="67">
        <v>70.095189006948203</v>
      </c>
      <c r="EA202" s="68">
        <f>(IF(DZ202=-1,0,(IF(DZ202&lt;DZ$4,0,IF(DZ202&gt;DZ$3,1,((-DZ$4+DZ202)/DZ$5))))))*100</f>
        <v>75.452302483259643</v>
      </c>
      <c r="EB202" s="67">
        <v>12.5</v>
      </c>
      <c r="EC202" s="66">
        <f>(IF(EB202=-1,0,(IF(EB202&lt;EB$4,0,IF(EB202&gt;EB$3,1,((-EB$4+EB202)/EB$5))))))*100</f>
        <v>78.125</v>
      </c>
      <c r="ED202" s="68">
        <f>AVERAGE(EA202,EC202)</f>
        <v>76.788651241629822</v>
      </c>
      <c r="EE202" s="78">
        <f>+ED202</f>
        <v>76.788651241629822</v>
      </c>
      <c r="EF202" s="115">
        <f>ROUND(ED202,1)</f>
        <v>76.8</v>
      </c>
      <c r="EG202" s="69">
        <f>RANK(EE202,EE$13:EE$224)</f>
        <v>24</v>
      </c>
      <c r="EH202" s="81"/>
      <c r="EI202" s="81"/>
      <c r="EJ202" s="81"/>
      <c r="EK202" s="83">
        <f>RANK(EN202,EN$13:EN$224)</f>
        <v>21</v>
      </c>
      <c r="EL202" s="134">
        <f>ROUND(EM202,1)</f>
        <v>80.099999999999994</v>
      </c>
      <c r="EM202" s="158">
        <f>AVERAGE(Q202,AC202,BA202,BH202,BY202,CR202,DL202,DV202,ED202,AO202)</f>
        <v>80.092328309321246</v>
      </c>
      <c r="EN202" s="139">
        <f>AVERAGE(Q202,AC202,BA202,BH202,BY202,CR202,DL202,DV202,ED202,AO202)</f>
        <v>80.092328309321246</v>
      </c>
      <c r="EO202" s="84"/>
      <c r="EP202" s="85"/>
      <c r="EQ202" s="46"/>
    </row>
    <row r="203" spans="1:147" ht="14.45" customHeight="1" x14ac:dyDescent="0.25">
      <c r="A203" s="64" t="s">
        <v>186</v>
      </c>
      <c r="B203" s="156" t="str">
        <f>INDEX('Economy Names'!$A$2:$H$213,'Economy Names'!L192,'Economy Names'!$K$1)</f>
        <v>Timor-Leste</v>
      </c>
      <c r="C203" s="65">
        <v>6</v>
      </c>
      <c r="D203" s="66">
        <f>(IF(C203=-1,0,(IF(C203&gt;C$4,0,IF(C203&lt;C$3,1,((C$4-C203)/C$5))))))*100</f>
        <v>70.588235294117652</v>
      </c>
      <c r="E203" s="65">
        <v>13</v>
      </c>
      <c r="F203" s="66">
        <f>(IF(E203=-1,0,(IF(E203&gt;E$4,0,IF(E203&lt;E$3,1,((E$4-E203)/E$5))))))*100</f>
        <v>87.437185929648237</v>
      </c>
      <c r="G203" s="67">
        <v>0.67032984424022002</v>
      </c>
      <c r="H203" s="66">
        <f>(IF(G203=-1,0,(IF(G203&gt;G$4,0,IF(G203&lt;G$3,1,((G$4-G203)/G$5))))))*100</f>
        <v>99.664835077879886</v>
      </c>
      <c r="I203" s="65">
        <v>6</v>
      </c>
      <c r="J203" s="66">
        <f>(IF(I203=-1,0,(IF(I203&gt;I$4,0,IF(I203&lt;I$3,1,((I$4-I203)/I$5))))))*100</f>
        <v>70.588235294117652</v>
      </c>
      <c r="K203" s="65">
        <v>13</v>
      </c>
      <c r="L203" s="66">
        <f>(IF(K203=-1,0,(IF(K203&gt;K$4,0,IF(K203&lt;K$3,1,((K$4-K203)/K$5))))))*100</f>
        <v>87.437185929648237</v>
      </c>
      <c r="M203" s="67">
        <v>0.67032984424022002</v>
      </c>
      <c r="N203" s="68">
        <f>(IF(M203=-1,0,(IF(M203&gt;M$4,0,IF(M203&lt;M$3,1,((M$4-M203)/M$5))))))*100</f>
        <v>99.664835077879886</v>
      </c>
      <c r="O203" s="67">
        <v>0.26813193769609001</v>
      </c>
      <c r="P203" s="66">
        <f>(IF(O203=-1,0,(IF(O203&gt;O$4,0,IF(O203&lt;O$3,1,((O$4-O203)/O$5))))))*100</f>
        <v>99.932967015575983</v>
      </c>
      <c r="Q203" s="68">
        <f>25%*P203+12.5%*D203+12.5%*F203+12.5%*H203+12.5%*J203+12.5%*L203+12.5%*N203</f>
        <v>89.405805829305436</v>
      </c>
      <c r="R203" s="78">
        <f>+Q203</f>
        <v>89.405805829305436</v>
      </c>
      <c r="S203" s="115">
        <f>+ROUND(Q203,1)</f>
        <v>89.4</v>
      </c>
      <c r="T203" s="69">
        <f>RANK(R203,R$13:R$224)</f>
        <v>68</v>
      </c>
      <c r="U203" s="70">
        <v>16</v>
      </c>
      <c r="V203" s="66">
        <f>(IF(U203=-1,0,(IF(U203&gt;U$4,0,IF(U203&lt;U$3,1,((U$4-U203)/U$5))))))*100</f>
        <v>56.000000000000007</v>
      </c>
      <c r="W203" s="70">
        <v>207</v>
      </c>
      <c r="X203" s="66">
        <f>(IF(W203=-1,0,(IF(W203&gt;W$4,0,IF(W203&lt;W$3,1,((W$4-W203)/W$5))))))*100</f>
        <v>47.838616714697409</v>
      </c>
      <c r="Y203" s="71">
        <v>0.53626387539218001</v>
      </c>
      <c r="Z203" s="68">
        <f>(IF(Y203=-1,0,(IF(Y203&gt;Y$4,0,IF(Y203&lt;Y$3,1,((Y$4-Y203)/Y$5))))))*100</f>
        <v>97.3186806230391</v>
      </c>
      <c r="AA203" s="70">
        <v>3</v>
      </c>
      <c r="AB203" s="66">
        <f>IF(AA203="No Practice", 0, AA203/15*100)</f>
        <v>20</v>
      </c>
      <c r="AC203" s="68">
        <f>AVERAGE(V203,X203,Z203,AB203)</f>
        <v>55.289324334434127</v>
      </c>
      <c r="AD203" s="68">
        <f>+AC203</f>
        <v>55.289324334434127</v>
      </c>
      <c r="AE203" s="115">
        <f>+ROUND(AC203,1)</f>
        <v>55.3</v>
      </c>
      <c r="AF203" s="72">
        <f>RANK(AD203,AD$13:AD$224)</f>
        <v>159</v>
      </c>
      <c r="AG203" s="70">
        <v>3</v>
      </c>
      <c r="AH203" s="66">
        <f>(IF(AG203=-1,0,(IF(AG203&gt;AG$4,0,IF(AG203&lt;AG$3,1,((AG$4-AG203)/AG$5))))))*100</f>
        <v>100</v>
      </c>
      <c r="AI203" s="70">
        <v>93</v>
      </c>
      <c r="AJ203" s="66">
        <f>(IF(AI203=-1,0,(IF(AI203&gt;AI$4,0,IF(AI203&lt;AI$3,1,((AI$4-AI203)/AI$5))))))*100</f>
        <v>67.391304347826093</v>
      </c>
      <c r="AK203" s="71">
        <v>1255.7288972152</v>
      </c>
      <c r="AL203" s="66">
        <f>(IF(AK203=-1,0,(IF(AK203&gt;AK$4,0,IF(AK203&lt;AK$3,1,((AK$4-AK203)/AK$5))))))*100</f>
        <v>84.497174108454317</v>
      </c>
      <c r="AM203" s="70">
        <v>0</v>
      </c>
      <c r="AN203" s="66">
        <f>+IF(AM203="No Practice",0,AM203/8)*100</f>
        <v>0</v>
      </c>
      <c r="AO203" s="74">
        <f>AVERAGE(AH203,AJ203,AL203,AN203)</f>
        <v>62.972119614070103</v>
      </c>
      <c r="AP203" s="68">
        <f>+AO203</f>
        <v>62.972119614070103</v>
      </c>
      <c r="AQ203" s="115">
        <f>+ROUND(AO203,1)</f>
        <v>63</v>
      </c>
      <c r="AR203" s="69">
        <f>RANK(AP203,AP$13:AP$224)</f>
        <v>126</v>
      </c>
      <c r="AS203" s="75" t="s">
        <v>1974</v>
      </c>
      <c r="AT203" s="66">
        <f>(IF(AS203=-1,0,(IF(AS203&gt;AS$4,0,IF(AS203&lt;AS$3,1,((AS$4-AS203)/AS$5))))))*100</f>
        <v>0</v>
      </c>
      <c r="AU203" s="75" t="s">
        <v>1974</v>
      </c>
      <c r="AV203" s="66">
        <f>(IF(AU203=-1,0,(IF(AU203&gt;AU$4,0,IF(AU203&lt;AU$3,1,((AU$4-AU203)/AU$5))))))*100</f>
        <v>0</v>
      </c>
      <c r="AW203" s="75" t="s">
        <v>1974</v>
      </c>
      <c r="AX203" s="68">
        <f>(IF(AW203=-1,0,(IF(AW203&gt;AW$4,0,IF(AW203&lt;AW$3,1,((AW$4-AW203)/AW$5))))))*100</f>
        <v>0</v>
      </c>
      <c r="AY203" s="75" t="s">
        <v>1974</v>
      </c>
      <c r="AZ203" s="66">
        <f>+IF(AY203="No Practice",0,AY203/30)*100</f>
        <v>0</v>
      </c>
      <c r="BA203" s="76">
        <f>AVERAGE(AT203,AV203,AX203,AZ203)</f>
        <v>0</v>
      </c>
      <c r="BB203" s="68">
        <f>+BA203</f>
        <v>0</v>
      </c>
      <c r="BC203" s="115">
        <f>+ROUND(BA203,1)</f>
        <v>0</v>
      </c>
      <c r="BD203" s="69">
        <f>RANK(BB203,BB$13:BB$224)</f>
        <v>187</v>
      </c>
      <c r="BE203" s="73">
        <v>4</v>
      </c>
      <c r="BF203" s="73">
        <v>0</v>
      </c>
      <c r="BG203" s="77">
        <f>+SUM(BE203,BF203)</f>
        <v>4</v>
      </c>
      <c r="BH203" s="76">
        <f>(IF(BG203=-1,0,(IF(BG203&lt;BG$4,0,IF(BG203&gt;BG$3,1,((-BG$4+BG203)/BG$5))))))*100</f>
        <v>20</v>
      </c>
      <c r="BI203" s="119">
        <f>+BH203</f>
        <v>20</v>
      </c>
      <c r="BJ203" s="115">
        <f>ROUND(BH203,1)</f>
        <v>20</v>
      </c>
      <c r="BK203" s="69">
        <f>RANK(BI203,BI$13:BI$224)</f>
        <v>173</v>
      </c>
      <c r="BL203" s="73">
        <v>5</v>
      </c>
      <c r="BM203" s="68">
        <f>(IF(BL203=-1,0,(IF(BL203&lt;BL$4,0,IF(BL203&gt;BL$3,1,((-BL$4+BL203)/BL$5))))))*100</f>
        <v>50</v>
      </c>
      <c r="BN203" s="73">
        <v>4</v>
      </c>
      <c r="BO203" s="68">
        <f>(IF(BN203=-1,0,(IF(BN203&lt;BN$4,0,IF(BN203&gt;BN$3,1,((-BN$4+BN203)/BN$5))))))*100</f>
        <v>40</v>
      </c>
      <c r="BP203" s="73">
        <v>5</v>
      </c>
      <c r="BQ203" s="68">
        <f>(IF(BP203=-1,0,(IF(BP203&lt;BP$4,0,IF(BP203&gt;BP$3,1,((-BP$4+BP203)/BP$5))))))*100</f>
        <v>50</v>
      </c>
      <c r="BR203" s="73">
        <v>0</v>
      </c>
      <c r="BS203" s="78">
        <f>(IF(BR203=-1,0,(IF(BR203&lt;BR$4,0,IF(BR203&gt;BR$3,1,((-BR$4+BR203)/BR$5))))))*100</f>
        <v>0</v>
      </c>
      <c r="BT203" s="73">
        <v>0</v>
      </c>
      <c r="BU203" s="68">
        <f>(IF(BT203=-1,0,(IF(BT203&lt;BT$4,0,IF(BT203&gt;BT$3,1,((-BT$4+BT203)/BT$5))))))*100</f>
        <v>0</v>
      </c>
      <c r="BV203" s="73">
        <v>0</v>
      </c>
      <c r="BW203" s="66">
        <f>(IF(BV203=-1,0,(IF(BV203&lt;BV$4,0,IF(BV203&gt;BV$3,1,((-BV$4+BV203)/BV$5))))))*100</f>
        <v>0</v>
      </c>
      <c r="BX203" s="77">
        <f>+SUM(BN203,BL203,BP203,BR203,BT203,BV203)</f>
        <v>14</v>
      </c>
      <c r="BY203" s="80">
        <f>(IF(BX203=-1,0,(IF(BX203&lt;BX$4,0,IF(BX203&gt;BX$3,1,((-BX$4+BX203)/BX$5))))))*100</f>
        <v>28.000000000000004</v>
      </c>
      <c r="BZ203" s="78">
        <f>+BY203</f>
        <v>28.000000000000004</v>
      </c>
      <c r="CA203" s="115">
        <f>+ROUND(BY203,1)</f>
        <v>28</v>
      </c>
      <c r="CB203" s="72">
        <f>RANK(BZ203,BZ$13:BZ$224)</f>
        <v>157</v>
      </c>
      <c r="CC203" s="73">
        <v>18</v>
      </c>
      <c r="CD203" s="68">
        <f>(IF(CC203=-1,0,(IF(CC203&gt;CC$4,0,IF(CC203&lt;CC$3,1,((CC$4-CC203)/CC$5))))))*100</f>
        <v>75</v>
      </c>
      <c r="CE203" s="73">
        <v>234</v>
      </c>
      <c r="CF203" s="66">
        <f>(IF(CE203=-1,0,(IF(CE203&gt;CE$4,0,IF(CE203&lt;CE$3,1,((CE$4-CE203)/CE$5))))))*100</f>
        <v>71.406491499227201</v>
      </c>
      <c r="CG203" s="73">
        <v>17.261598526657799</v>
      </c>
      <c r="CH203" s="66">
        <f>(IF(CG203=-1,0,(IF(CG203&gt;CG$4,0,IF(CG203&lt;CG$3,1,((CG$4-CG203)/CG$5)^$CH$3)))))*100</f>
        <v>100</v>
      </c>
      <c r="CI203" s="73" t="s">
        <v>1976</v>
      </c>
      <c r="CJ203" s="78" t="str">
        <f>IF(CI203="NO VAT","No VAT",(IF(CI203="NO REFUND",0,(IF(CI203&gt;CI$5,0,IF(CI203&lt;CI$3,1,((CI$5-CI203)/CI$5))))))*100)</f>
        <v>No VAT</v>
      </c>
      <c r="CK203" s="73" t="s">
        <v>1976</v>
      </c>
      <c r="CL203" s="68" t="str">
        <f>IF(CK203="NO VAT","No VAT",(IF(CK203="NO REFUND",0,(IF(CK203&gt;CK$4,0,IF(CK203&lt;CK$3,1,((CK$4-CK203)/CK$5))))))*100)</f>
        <v>No VAT</v>
      </c>
      <c r="CM203" s="73">
        <v>54.5</v>
      </c>
      <c r="CN203" s="68">
        <f>IF(CM203="NO CIT","No CIT",IF(CM203&gt;CM$4,0,IF(CM203&lt;CM$3,1,((CM$4-CM203)/CM$5)))*100)</f>
        <v>2.7522935779816518</v>
      </c>
      <c r="CO203" s="73">
        <v>64.571428571428598</v>
      </c>
      <c r="CP203" s="66">
        <f>IF(CO203="NO CIT","No CIT",IF(CO203&gt;CO$4,0,IF(CO203&lt;CO$3,1,((CO$5-CO203)/CO$5)))*100)</f>
        <v>0</v>
      </c>
      <c r="CQ203" s="157">
        <f>IF(OR(ISNUMBER(CJ203),ISNUMBER(CL203),ISNUMBER(CN203),ISNUMBER(CP203)),AVERAGE(CJ203,CL203,CN203,CP203),"")</f>
        <v>1.3761467889908259</v>
      </c>
      <c r="CR203" s="128">
        <f>AVERAGE(CD203,CF203,CH203,CQ203)</f>
        <v>61.94565957205451</v>
      </c>
      <c r="CS203" s="78">
        <f>+CR203</f>
        <v>61.94565957205451</v>
      </c>
      <c r="CT203" s="115">
        <f>ROUND(CR203,1)</f>
        <v>61.9</v>
      </c>
      <c r="CU203" s="69">
        <f>RANK(CS203,CS$13:CS$224)</f>
        <v>136</v>
      </c>
      <c r="CV203" s="73">
        <v>96</v>
      </c>
      <c r="CW203" s="68">
        <f>(IF(CV203=-1,0,(IF(CV203&gt;CV$4,0,IF(CV203&lt;CV$3,1,((CV$4-CV203)/CV$5))))))*100</f>
        <v>40.25157232704403</v>
      </c>
      <c r="CX203" s="73">
        <v>33</v>
      </c>
      <c r="CY203" s="68">
        <f>(IF(CX203=-1,0,(IF(CX203&gt;CX$4,0,IF(CX203&lt;CX$3,1,((CX$4-CX203)/CX$5))))))*100</f>
        <v>81.065088757396452</v>
      </c>
      <c r="CZ203" s="73">
        <v>350</v>
      </c>
      <c r="DA203" s="68">
        <f>(IF(CZ203=-1,0,(IF(CZ203&gt;CZ$4,0,IF(CZ203&lt;CZ$3,1,((CZ$4-CZ203)/CZ$5))))))*100</f>
        <v>66.981132075471692</v>
      </c>
      <c r="DB203" s="73">
        <v>100</v>
      </c>
      <c r="DC203" s="68">
        <f>(IF(DB203=-1,0,(IF(DB203&gt;DB$4,0,IF(DB203&lt;DB$3,1,((DB$4-DB203)/DB$5))))))*100</f>
        <v>75</v>
      </c>
      <c r="DD203" s="73">
        <v>100</v>
      </c>
      <c r="DE203" s="68">
        <f>(IF(DD203=-1,0,(IF(DD203&gt;DD$4,0,IF(DD203&lt;DD$3,1,((DD$4-DD203)/DD$5))))))*100</f>
        <v>64.516129032258064</v>
      </c>
      <c r="DF203" s="73">
        <v>44</v>
      </c>
      <c r="DG203" s="68">
        <f>(IF(DF203=-1,0,(IF(DF203&gt;DF$4,0,IF(DF203&lt;DF$3,1,((DF$4-DF203)/DF$5))))))*100</f>
        <v>82.008368200836827</v>
      </c>
      <c r="DH203" s="73">
        <v>410</v>
      </c>
      <c r="DI203" s="68">
        <f>(IF(DH203=-1,0,(IF(DH203&gt;DH$4,0,IF(DH203&lt;DH$3,1,((DH$4-DH203)/DH$5))))))*100</f>
        <v>65.833333333333329</v>
      </c>
      <c r="DJ203" s="73">
        <v>115</v>
      </c>
      <c r="DK203" s="66">
        <f>(IF(DJ203=-1,0,(IF(DJ203&gt;DJ$4,0,IF(DJ203&lt;DJ$3,1,((DJ$4-DJ203)/DJ$5))))))*100</f>
        <v>83.571428571428569</v>
      </c>
      <c r="DL203" s="78">
        <f>AVERAGE(CW203,CY203,DA203,DC203,DE203,DG203,DI203,DK203)</f>
        <v>69.903381537221122</v>
      </c>
      <c r="DM203" s="78">
        <f>+DL203</f>
        <v>69.903381537221122</v>
      </c>
      <c r="DN203" s="115">
        <f>ROUND(DL203,1)</f>
        <v>69.900000000000006</v>
      </c>
      <c r="DO203" s="69">
        <f>RANK(DM203,DM$13:DM$224)</f>
        <v>107</v>
      </c>
      <c r="DP203" s="67">
        <v>1285</v>
      </c>
      <c r="DQ203" s="66">
        <f>(IF(DP203=-1,0,(IF(DP203&gt;DP$4,0,IF(DP203&lt;DP$3,1,((DP$4-DP203)/DP$5))))))*100</f>
        <v>4.5081967213114753</v>
      </c>
      <c r="DR203" s="67">
        <v>163.19999999999999</v>
      </c>
      <c r="DS203" s="66">
        <f>(IF(DR203=-1,0,(IF(DR203&gt;DR$4,0,IF(DR203&lt;DR$3,1,((DR$4-DR203)/DR$5))))))*100</f>
        <v>0</v>
      </c>
      <c r="DT203" s="67">
        <v>2.5</v>
      </c>
      <c r="DU203" s="66">
        <f>DT203/18*100</f>
        <v>13.888888888888889</v>
      </c>
      <c r="DV203" s="78">
        <f>AVERAGE(DU203,DQ203,DS203)</f>
        <v>6.1323618700667879</v>
      </c>
      <c r="DW203" s="78">
        <f>+DV203</f>
        <v>6.1323618700667879</v>
      </c>
      <c r="DX203" s="115">
        <f>ROUND(DV203,1)</f>
        <v>6.1</v>
      </c>
      <c r="DY203" s="69">
        <f>RANK(DW203,DW$13:DW$224)</f>
        <v>190</v>
      </c>
      <c r="DZ203" s="67">
        <v>0</v>
      </c>
      <c r="EA203" s="68">
        <f>(IF(DZ203=-1,0,(IF(DZ203&lt;DZ$4,0,IF(DZ203&gt;DZ$3,1,((-DZ$4+DZ203)/DZ$5))))))*100</f>
        <v>0</v>
      </c>
      <c r="EB203" s="67">
        <v>0</v>
      </c>
      <c r="EC203" s="66">
        <f>(IF(EB203=-1,0,(IF(EB203&lt;EB$4,0,IF(EB203&gt;EB$3,1,((-EB$4+EB203)/EB$5))))))*100</f>
        <v>0</v>
      </c>
      <c r="ED203" s="68">
        <f>AVERAGE(EA203,EC203)</f>
        <v>0</v>
      </c>
      <c r="EE203" s="78">
        <f>+ED203</f>
        <v>0</v>
      </c>
      <c r="EF203" s="115">
        <f>ROUND(ED203,1)</f>
        <v>0</v>
      </c>
      <c r="EG203" s="69">
        <f>RANK(EE203,EE$13:EE$224)</f>
        <v>168</v>
      </c>
      <c r="EH203" s="81"/>
      <c r="EI203" s="81"/>
      <c r="EJ203" s="81"/>
      <c r="EK203" s="83">
        <f>RANK(EN203,EN$13:EN$224)</f>
        <v>181</v>
      </c>
      <c r="EL203" s="134">
        <f>ROUND(EM203,1)</f>
        <v>39.4</v>
      </c>
      <c r="EM203" s="158">
        <f>AVERAGE(Q203,AC203,BA203,BH203,BY203,CR203,DL203,DV203,ED203,AO203)</f>
        <v>39.364865275715211</v>
      </c>
      <c r="EN203" s="139">
        <f>AVERAGE(Q203,AC203,BA203,BH203,BY203,CR203,DL203,DV203,ED203,AO203)</f>
        <v>39.364865275715211</v>
      </c>
      <c r="EO203" s="84"/>
      <c r="EP203" s="85"/>
      <c r="EQ203" s="46"/>
    </row>
    <row r="204" spans="1:147" ht="14.45" customHeight="1" x14ac:dyDescent="0.25">
      <c r="A204" s="64" t="s">
        <v>187</v>
      </c>
      <c r="B204" s="156" t="str">
        <f>INDEX('Economy Names'!$A$2:$H$213,'Economy Names'!L193,'Economy Names'!$K$1)</f>
        <v>Togo</v>
      </c>
      <c r="C204" s="65">
        <v>3</v>
      </c>
      <c r="D204" s="66">
        <f>(IF(C204=-1,0,(IF(C204&gt;C$4,0,IF(C204&lt;C$3,1,((C$4-C204)/C$5))))))*100</f>
        <v>88.235294117647058</v>
      </c>
      <c r="E204" s="65">
        <v>2.5</v>
      </c>
      <c r="F204" s="66">
        <f>(IF(E204=-1,0,(IF(E204&gt;E$4,0,IF(E204&lt;E$3,1,((E$4-E204)/E$5))))))*100</f>
        <v>97.989949748743726</v>
      </c>
      <c r="G204" s="67">
        <v>8.0710695071288203</v>
      </c>
      <c r="H204" s="66">
        <f>(IF(G204=-1,0,(IF(G204&gt;G$4,0,IF(G204&lt;G$3,1,((G$4-G204)/G$5))))))*100</f>
        <v>95.964465246435594</v>
      </c>
      <c r="I204" s="65">
        <v>3</v>
      </c>
      <c r="J204" s="66">
        <f>(IF(I204=-1,0,(IF(I204&gt;I$4,0,IF(I204&lt;I$3,1,((I$4-I204)/I$5))))))*100</f>
        <v>88.235294117647058</v>
      </c>
      <c r="K204" s="65">
        <v>2.5</v>
      </c>
      <c r="L204" s="66">
        <f>(IF(K204=-1,0,(IF(K204&gt;K$4,0,IF(K204&lt;K$3,1,((K$4-K204)/K$5))))))*100</f>
        <v>97.989949748743726</v>
      </c>
      <c r="M204" s="67">
        <v>8.0710695071288203</v>
      </c>
      <c r="N204" s="68">
        <f>(IF(M204=-1,0,(IF(M204&gt;M$4,0,IF(M204&lt;M$3,1,((M$4-M204)/M$5))))))*100</f>
        <v>95.964465246435594</v>
      </c>
      <c r="O204" s="67">
        <v>6.6703053777924</v>
      </c>
      <c r="P204" s="66">
        <f>(IF(O204=-1,0,(IF(O204&gt;O$4,0,IF(O204&lt;O$3,1,((O$4-O204)/O$5))))))*100</f>
        <v>98.332423655551906</v>
      </c>
      <c r="Q204" s="68">
        <f>25%*P204+12.5%*D204+12.5%*F204+12.5%*H204+12.5%*J204+12.5%*L204+12.5%*N204</f>
        <v>95.13053319209456</v>
      </c>
      <c r="R204" s="78">
        <f>+Q204</f>
        <v>95.13053319209456</v>
      </c>
      <c r="S204" s="115">
        <f>+ROUND(Q204,1)</f>
        <v>95.1</v>
      </c>
      <c r="T204" s="69">
        <f>RANK(R204,R$13:R$224)</f>
        <v>15</v>
      </c>
      <c r="U204" s="70">
        <v>12</v>
      </c>
      <c r="V204" s="66">
        <f>(IF(U204=-1,0,(IF(U204&gt;U$4,0,IF(U204&lt;U$3,1,((U$4-U204)/U$5))))))*100</f>
        <v>72</v>
      </c>
      <c r="W204" s="70">
        <v>168.5</v>
      </c>
      <c r="X204" s="66">
        <f>(IF(W204=-1,0,(IF(W204&gt;W$4,0,IF(W204&lt;W$3,1,((W$4-W204)/W$5))))))*100</f>
        <v>58.933717579250725</v>
      </c>
      <c r="Y204" s="71">
        <v>9.5575337199590003</v>
      </c>
      <c r="Z204" s="68">
        <f>(IF(Y204=-1,0,(IF(Y204&gt;Y$4,0,IF(Y204&lt;Y$3,1,((Y$4-Y204)/Y$5))))))*100</f>
        <v>52.212331400205002</v>
      </c>
      <c r="AA204" s="70">
        <v>11</v>
      </c>
      <c r="AB204" s="66">
        <f>IF(AA204="No Practice", 0, AA204/15*100)</f>
        <v>73.333333333333329</v>
      </c>
      <c r="AC204" s="68">
        <f>AVERAGE(V204,X204,Z204,AB204)</f>
        <v>64.119845578197257</v>
      </c>
      <c r="AD204" s="68">
        <f>+AC204</f>
        <v>64.119845578197257</v>
      </c>
      <c r="AE204" s="115">
        <f>+ROUND(AC204,1)</f>
        <v>64.099999999999994</v>
      </c>
      <c r="AF204" s="72">
        <f>RANK(AD204,AD$13:AD$224)</f>
        <v>127</v>
      </c>
      <c r="AG204" s="70">
        <v>3</v>
      </c>
      <c r="AH204" s="66">
        <f>(IF(AG204=-1,0,(IF(AG204&gt;AG$4,0,IF(AG204&lt;AG$3,1,((AG$4-AG204)/AG$5))))))*100</f>
        <v>100</v>
      </c>
      <c r="AI204" s="70">
        <v>66</v>
      </c>
      <c r="AJ204" s="66">
        <f>(IF(AI204=-1,0,(IF(AI204&gt;AI$4,0,IF(AI204&lt;AI$3,1,((AI$4-AI204)/AI$5))))))*100</f>
        <v>79.130434782608688</v>
      </c>
      <c r="AK204" s="71">
        <v>2120.3868249830002</v>
      </c>
      <c r="AL204" s="66">
        <f>(IF(AK204=-1,0,(IF(AK204&gt;AK$4,0,IF(AK204&lt;AK$3,1,((AK$4-AK204)/AK$5))))))*100</f>
        <v>73.822384876753091</v>
      </c>
      <c r="AM204" s="70">
        <v>3</v>
      </c>
      <c r="AN204" s="66">
        <f>+IF(AM204="No Practice",0,AM204/8)*100</f>
        <v>37.5</v>
      </c>
      <c r="AO204" s="74">
        <f>AVERAGE(AH204,AJ204,AL204,AN204)</f>
        <v>72.613204914840452</v>
      </c>
      <c r="AP204" s="68">
        <f>+AO204</f>
        <v>72.613204914840452</v>
      </c>
      <c r="AQ204" s="115">
        <f>+ROUND(AO204,1)</f>
        <v>72.599999999999994</v>
      </c>
      <c r="AR204" s="69">
        <f>RANK(AP204,AP$13:AP$224)</f>
        <v>99</v>
      </c>
      <c r="AS204" s="75">
        <v>3</v>
      </c>
      <c r="AT204" s="66">
        <f>(IF(AS204=-1,0,(IF(AS204&gt;AS$4,0,IF(AS204&lt;AS$3,1,((AS$4-AS204)/AS$5))))))*100</f>
        <v>83.333333333333343</v>
      </c>
      <c r="AU204" s="75">
        <v>35</v>
      </c>
      <c r="AV204" s="66">
        <f>(IF(AU204=-1,0,(IF(AU204&gt;AU$4,0,IF(AU204&lt;AU$3,1,((AU$4-AU204)/AU$5))))))*100</f>
        <v>83.732057416267949</v>
      </c>
      <c r="AW204" s="75">
        <v>1.5982051685190599</v>
      </c>
      <c r="AX204" s="68">
        <f>(IF(AW204=-1,0,(IF(AW204&gt;AW$4,0,IF(AW204&lt;AW$3,1,((AW$4-AW204)/AW$5))))))*100</f>
        <v>89.345298876539601</v>
      </c>
      <c r="AY204" s="75">
        <v>9.5</v>
      </c>
      <c r="AZ204" s="66">
        <f>+IF(AY204="No Practice",0,AY204/30)*100</f>
        <v>31.666666666666664</v>
      </c>
      <c r="BA204" s="76">
        <f>AVERAGE(AT204,AV204,AX204,AZ204)</f>
        <v>72.019339073201891</v>
      </c>
      <c r="BB204" s="68">
        <f>+BA204</f>
        <v>72.019339073201891</v>
      </c>
      <c r="BC204" s="115">
        <f>+ROUND(BA204,1)</f>
        <v>72</v>
      </c>
      <c r="BD204" s="69">
        <f>RANK(BB204,BB$13:BB$224)</f>
        <v>56</v>
      </c>
      <c r="BE204" s="73">
        <v>8</v>
      </c>
      <c r="BF204" s="73">
        <v>6</v>
      </c>
      <c r="BG204" s="77">
        <f>+SUM(BE204,BF204)</f>
        <v>14</v>
      </c>
      <c r="BH204" s="76">
        <f>(IF(BG204=-1,0,(IF(BG204&lt;BG$4,0,IF(BG204&gt;BG$3,1,((-BG$4+BG204)/BG$5))))))*100</f>
        <v>70</v>
      </c>
      <c r="BI204" s="119">
        <f>+BH204</f>
        <v>70</v>
      </c>
      <c r="BJ204" s="115">
        <f>ROUND(BH204,1)</f>
        <v>70</v>
      </c>
      <c r="BK204" s="69">
        <f>RANK(BI204,BI$13:BI$224)</f>
        <v>48</v>
      </c>
      <c r="BL204" s="73">
        <v>7</v>
      </c>
      <c r="BM204" s="68">
        <f>(IF(BL204=-1,0,(IF(BL204&lt;BL$4,0,IF(BL204&gt;BL$3,1,((-BL$4+BL204)/BL$5))))))*100</f>
        <v>70</v>
      </c>
      <c r="BN204" s="73">
        <v>1</v>
      </c>
      <c r="BO204" s="68">
        <f>(IF(BN204=-1,0,(IF(BN204&lt;BN$4,0,IF(BN204&gt;BN$3,1,((-BN$4+BN204)/BN$5))))))*100</f>
        <v>10</v>
      </c>
      <c r="BP204" s="73">
        <v>5</v>
      </c>
      <c r="BQ204" s="68">
        <f>(IF(BP204=-1,0,(IF(BP204&lt;BP$4,0,IF(BP204&gt;BP$3,1,((-BP$4+BP204)/BP$5))))))*100</f>
        <v>50</v>
      </c>
      <c r="BR204" s="73">
        <v>4</v>
      </c>
      <c r="BS204" s="78">
        <f>(IF(BR204=-1,0,(IF(BR204&lt;BR$4,0,IF(BR204&gt;BR$3,1,((-BR$4+BR204)/BR$5))))))*100</f>
        <v>66.666666666666657</v>
      </c>
      <c r="BT204" s="73">
        <v>2</v>
      </c>
      <c r="BU204" s="68">
        <f>(IF(BT204=-1,0,(IF(BT204&lt;BT$4,0,IF(BT204&gt;BT$3,1,((-BT$4+BT204)/BT$5))))))*100</f>
        <v>28.571428571428569</v>
      </c>
      <c r="BV204" s="73">
        <v>2</v>
      </c>
      <c r="BW204" s="66">
        <f>(IF(BV204=-1,0,(IF(BV204&lt;BV$4,0,IF(BV204&gt;BV$3,1,((-BV$4+BV204)/BV$5))))))*100</f>
        <v>28.571428571428569</v>
      </c>
      <c r="BX204" s="77">
        <f>+SUM(BN204,BL204,BP204,BR204,BT204,BV204)</f>
        <v>21</v>
      </c>
      <c r="BY204" s="80">
        <f>(IF(BX204=-1,0,(IF(BX204&lt;BX$4,0,IF(BX204&gt;BX$3,1,((-BX$4+BX204)/BX$5))))))*100</f>
        <v>42</v>
      </c>
      <c r="BZ204" s="78">
        <f>+BY204</f>
        <v>42</v>
      </c>
      <c r="CA204" s="115">
        <f>+ROUND(BY204,1)</f>
        <v>42</v>
      </c>
      <c r="CB204" s="72">
        <f>RANK(BZ204,BZ$13:BZ$224)</f>
        <v>120</v>
      </c>
      <c r="CC204" s="73">
        <v>49</v>
      </c>
      <c r="CD204" s="68">
        <f>(IF(CC204=-1,0,(IF(CC204&gt;CC$4,0,IF(CC204&lt;CC$3,1,((CC$4-CC204)/CC$5))))))*100</f>
        <v>23.333333333333332</v>
      </c>
      <c r="CE204" s="73">
        <v>159</v>
      </c>
      <c r="CF204" s="66">
        <f>(IF(CE204=-1,0,(IF(CE204&gt;CE$4,0,IF(CE204&lt;CE$3,1,((CE$4-CE204)/CE$5))))))*100</f>
        <v>82.998454404945903</v>
      </c>
      <c r="CG204" s="73">
        <v>48.155781292865903</v>
      </c>
      <c r="CH204" s="66">
        <f>(IF(CG204=-1,0,(IF(CG204&gt;CG$4,0,IF(CG204&lt;CG$3,1,((CG$4-CG204)/CG$5)^$CH$3)))))*100</f>
        <v>68.13848039993573</v>
      </c>
      <c r="CI204" s="73" t="s">
        <v>1975</v>
      </c>
      <c r="CJ204" s="78">
        <f>IF(CI204="NO VAT","No VAT",(IF(CI204="NO REFUND",0,(IF(CI204&gt;CI$5,0,IF(CI204&lt;CI$3,1,((CI$5-CI204)/CI$5))))))*100)</f>
        <v>0</v>
      </c>
      <c r="CK204" s="73" t="s">
        <v>1975</v>
      </c>
      <c r="CL204" s="68">
        <f>IF(CK204="NO VAT","No VAT",(IF(CK204="NO REFUND",0,(IF(CK204&gt;CK$4,0,IF(CK204&lt;CK$3,1,((CK$4-CK204)/CK$5))))))*100)</f>
        <v>0</v>
      </c>
      <c r="CM204" s="73">
        <v>37</v>
      </c>
      <c r="CN204" s="68">
        <f>IF(CM204="NO CIT","No CIT",IF(CM204&gt;CM$4,0,IF(CM204&lt;CM$3,1,((CM$4-CM204)/CM$5)))*100)</f>
        <v>34.862385321100916</v>
      </c>
      <c r="CO204" s="73">
        <v>24.1428571428571</v>
      </c>
      <c r="CP204" s="66">
        <f>IF(CO204="NO CIT","No CIT",IF(CO204&gt;CO$4,0,IF(CO204&lt;CO$3,1,((CO$5-CO204)/CO$5)))*100)</f>
        <v>24.553571428571562</v>
      </c>
      <c r="CQ204" s="157">
        <f>IF(OR(ISNUMBER(CJ204),ISNUMBER(CL204),ISNUMBER(CN204),ISNUMBER(CP204)),AVERAGE(CJ204,CL204,CN204,CP204),"")</f>
        <v>14.853989187418119</v>
      </c>
      <c r="CR204" s="128">
        <f>AVERAGE(CD204,CF204,CH204,CQ204)</f>
        <v>47.331064331408271</v>
      </c>
      <c r="CS204" s="78">
        <f>+CR204</f>
        <v>47.331064331408271</v>
      </c>
      <c r="CT204" s="115">
        <f>ROUND(CR204,1)</f>
        <v>47.3</v>
      </c>
      <c r="CU204" s="69">
        <f>RANK(CS204,CS$13:CS$224)</f>
        <v>174</v>
      </c>
      <c r="CV204" s="73">
        <v>67</v>
      </c>
      <c r="CW204" s="68">
        <f>(IF(CV204=-1,0,(IF(CV204&gt;CV$4,0,IF(CV204&lt;CV$3,1,((CV$4-CV204)/CV$5))))))*100</f>
        <v>58.490566037735846</v>
      </c>
      <c r="CX204" s="73">
        <v>11</v>
      </c>
      <c r="CY204" s="68">
        <f>(IF(CX204=-1,0,(IF(CX204&gt;CX$4,0,IF(CX204&lt;CX$3,1,((CX$4-CX204)/CX$5))))))*100</f>
        <v>94.082840236686394</v>
      </c>
      <c r="CZ204" s="73">
        <v>162.5</v>
      </c>
      <c r="DA204" s="68">
        <f>(IF(CZ204=-1,0,(IF(CZ204&gt;CZ$4,0,IF(CZ204&lt;CZ$3,1,((CZ$4-CZ204)/CZ$5))))))*100</f>
        <v>84.669811320754718</v>
      </c>
      <c r="DB204" s="73">
        <v>25</v>
      </c>
      <c r="DC204" s="68">
        <f>(IF(DB204=-1,0,(IF(DB204&gt;DB$4,0,IF(DB204&lt;DB$3,1,((DB$4-DB204)/DB$5))))))*100</f>
        <v>93.75</v>
      </c>
      <c r="DD204" s="73">
        <v>168</v>
      </c>
      <c r="DE204" s="68">
        <f>(IF(DD204=-1,0,(IF(DD204&gt;DD$4,0,IF(DD204&lt;DD$3,1,((DD$4-DD204)/DD$5))))))*100</f>
        <v>40.143369175627242</v>
      </c>
      <c r="DF204" s="73">
        <v>180</v>
      </c>
      <c r="DG204" s="68">
        <f>(IF(DF204=-1,0,(IF(DF204&gt;DF$4,0,IF(DF204&lt;DF$3,1,((DF$4-DF204)/DF$5))))))*100</f>
        <v>25.10460251046025</v>
      </c>
      <c r="DH204" s="73">
        <v>611.66666666666595</v>
      </c>
      <c r="DI204" s="68">
        <f>(IF(DH204=-1,0,(IF(DH204&gt;DH$4,0,IF(DH204&lt;DH$3,1,((DH$4-DH204)/DH$5))))))*100</f>
        <v>49.027777777777835</v>
      </c>
      <c r="DJ204" s="73">
        <v>251.666666666667</v>
      </c>
      <c r="DK204" s="66">
        <f>(IF(DJ204=-1,0,(IF(DJ204&gt;DJ$4,0,IF(DJ204&lt;DJ$3,1,((DJ$4-DJ204)/DJ$5))))))*100</f>
        <v>64.047619047619008</v>
      </c>
      <c r="DL204" s="78">
        <f>AVERAGE(CW204,CY204,DA204,DC204,DE204,DG204,DI204,DK204)</f>
        <v>63.664573263332656</v>
      </c>
      <c r="DM204" s="78">
        <f>+DL204</f>
        <v>63.664573263332656</v>
      </c>
      <c r="DN204" s="115">
        <f>ROUND(DL204,1)</f>
        <v>63.7</v>
      </c>
      <c r="DO204" s="69">
        <f>RANK(DM204,DM$13:DM$224)</f>
        <v>131</v>
      </c>
      <c r="DP204" s="67">
        <v>488</v>
      </c>
      <c r="DQ204" s="66">
        <f>(IF(DP204=-1,0,(IF(DP204&gt;DP$4,0,IF(DP204&lt;DP$3,1,((DP$4-DP204)/DP$5))))))*100</f>
        <v>69.836065573770483</v>
      </c>
      <c r="DR204" s="67">
        <v>47.5</v>
      </c>
      <c r="DS204" s="66">
        <f>(IF(DR204=-1,0,(IF(DR204&gt;DR$4,0,IF(DR204&lt;DR$3,1,((DR$4-DR204)/DR$5))))))*100</f>
        <v>46.681664791901014</v>
      </c>
      <c r="DT204" s="67">
        <v>5.5</v>
      </c>
      <c r="DU204" s="66">
        <f>DT204/18*100</f>
        <v>30.555555555555557</v>
      </c>
      <c r="DV204" s="78">
        <f>AVERAGE(DU204,DQ204,DS204)</f>
        <v>49.02442864040902</v>
      </c>
      <c r="DW204" s="78">
        <f>+DV204</f>
        <v>49.02442864040902</v>
      </c>
      <c r="DX204" s="115">
        <f>ROUND(DV204,1)</f>
        <v>49</v>
      </c>
      <c r="DY204" s="69">
        <f>RANK(DW204,DW$13:DW$224)</f>
        <v>140</v>
      </c>
      <c r="DZ204" s="67">
        <v>35.051864162196402</v>
      </c>
      <c r="EA204" s="68">
        <f>(IF(DZ204=-1,0,(IF(DZ204&lt;DZ$4,0,IF(DZ204&gt;DZ$3,1,((-DZ$4+DZ204)/DZ$5))))))*100</f>
        <v>37.730747214420234</v>
      </c>
      <c r="EB204" s="67">
        <v>9</v>
      </c>
      <c r="EC204" s="66">
        <f>(IF(EB204=-1,0,(IF(EB204&lt;EB$4,0,IF(EB204&gt;EB$3,1,((-EB$4+EB204)/EB$5))))))*100</f>
        <v>56.25</v>
      </c>
      <c r="ED204" s="68">
        <f>AVERAGE(EA204,EC204)</f>
        <v>46.990373607210117</v>
      </c>
      <c r="EE204" s="78">
        <f>+ED204</f>
        <v>46.990373607210117</v>
      </c>
      <c r="EF204" s="115">
        <f>ROUND(ED204,1)</f>
        <v>47</v>
      </c>
      <c r="EG204" s="69">
        <f>RANK(EE204,EE$13:EE$224)</f>
        <v>88</v>
      </c>
      <c r="EH204" s="94"/>
      <c r="EI204" s="94"/>
      <c r="EJ204" s="94"/>
      <c r="EK204" s="83">
        <f>RANK(EN204,EN$13:EN$224)</f>
        <v>97</v>
      </c>
      <c r="EL204" s="134">
        <f>ROUND(EM204,1)</f>
        <v>62.3</v>
      </c>
      <c r="EM204" s="158">
        <f>AVERAGE(Q204,AC204,BA204,BH204,BY204,CR204,DL204,DV204,ED204,AO204)</f>
        <v>62.289336260069419</v>
      </c>
      <c r="EN204" s="139">
        <f>AVERAGE(Q204,AC204,BA204,BH204,BY204,CR204,DL204,DV204,ED204,AO204)</f>
        <v>62.289336260069419</v>
      </c>
      <c r="EO204" s="95"/>
      <c r="EP204" s="85"/>
      <c r="EQ204" s="46"/>
    </row>
    <row r="205" spans="1:147" ht="14.45" customHeight="1" x14ac:dyDescent="0.25">
      <c r="A205" s="64" t="s">
        <v>188</v>
      </c>
      <c r="B205" s="156" t="str">
        <f>INDEX('Economy Names'!$A$2:$H$213,'Economy Names'!L194,'Economy Names'!$K$1)</f>
        <v>Tonga</v>
      </c>
      <c r="C205" s="65">
        <v>4</v>
      </c>
      <c r="D205" s="66">
        <f>(IF(C205=-1,0,(IF(C205&gt;C$4,0,IF(C205&lt;C$3,1,((C$4-C205)/C$5))))))*100</f>
        <v>82.35294117647058</v>
      </c>
      <c r="E205" s="65">
        <v>16</v>
      </c>
      <c r="F205" s="66">
        <f>(IF(E205=-1,0,(IF(E205&gt;E$4,0,IF(E205&lt;E$3,1,((E$4-E205)/E$5))))))*100</f>
        <v>84.422110552763812</v>
      </c>
      <c r="G205" s="67">
        <v>5.9620994058869501</v>
      </c>
      <c r="H205" s="66">
        <f>(IF(G205=-1,0,(IF(G205&gt;G$4,0,IF(G205&lt;G$3,1,((G$4-G205)/G$5))))))*100</f>
        <v>97.01895029705652</v>
      </c>
      <c r="I205" s="65">
        <v>4</v>
      </c>
      <c r="J205" s="66">
        <f>(IF(I205=-1,0,(IF(I205&gt;I$4,0,IF(I205&lt;I$3,1,((I$4-I205)/I$5))))))*100</f>
        <v>82.35294117647058</v>
      </c>
      <c r="K205" s="65">
        <v>16</v>
      </c>
      <c r="L205" s="66">
        <f>(IF(K205=-1,0,(IF(K205&gt;K$4,0,IF(K205&lt;K$3,1,((K$4-K205)/K$5))))))*100</f>
        <v>84.422110552763812</v>
      </c>
      <c r="M205" s="67">
        <v>5.9620994058869501</v>
      </c>
      <c r="N205" s="68">
        <f>(IF(M205=-1,0,(IF(M205&gt;M$4,0,IF(M205&lt;M$3,1,((M$4-M205)/M$5))))))*100</f>
        <v>97.01895029705652</v>
      </c>
      <c r="O205" s="67">
        <v>0</v>
      </c>
      <c r="P205" s="66">
        <f>(IF(O205=-1,0,(IF(O205&gt;O$4,0,IF(O205&lt;O$3,1,((O$4-O205)/O$5))))))*100</f>
        <v>100</v>
      </c>
      <c r="Q205" s="68">
        <f>25%*P205+12.5%*D205+12.5%*F205+12.5%*H205+12.5%*J205+12.5%*L205+12.5%*N205</f>
        <v>90.948500506572728</v>
      </c>
      <c r="R205" s="78">
        <f>+Q205</f>
        <v>90.948500506572728</v>
      </c>
      <c r="S205" s="115">
        <f>+ROUND(Q205,1)</f>
        <v>90.9</v>
      </c>
      <c r="T205" s="69">
        <f>RANK(R205,R$13:R$224)</f>
        <v>62</v>
      </c>
      <c r="U205" s="70">
        <v>14</v>
      </c>
      <c r="V205" s="66">
        <f>(IF(U205=-1,0,(IF(U205&gt;U$4,0,IF(U205&lt;U$3,1,((U$4-U205)/U$5))))))*100</f>
        <v>64</v>
      </c>
      <c r="W205" s="70">
        <v>77</v>
      </c>
      <c r="X205" s="66">
        <f>(IF(W205=-1,0,(IF(W205&gt;W$4,0,IF(W205&lt;W$3,1,((W$4-W205)/W$5))))))*100</f>
        <v>85.30259365994236</v>
      </c>
      <c r="Y205" s="71">
        <v>5.6635626973597599</v>
      </c>
      <c r="Z205" s="68">
        <f>(IF(Y205=-1,0,(IF(Y205&gt;Y$4,0,IF(Y205&lt;Y$3,1,((Y$4-Y205)/Y$5))))))*100</f>
        <v>71.682186513201202</v>
      </c>
      <c r="AA205" s="70">
        <v>10</v>
      </c>
      <c r="AB205" s="66">
        <f>IF(AA205="No Practice", 0, AA205/15*100)</f>
        <v>66.666666666666657</v>
      </c>
      <c r="AC205" s="68">
        <f>AVERAGE(V205,X205,Z205,AB205)</f>
        <v>71.912861709952551</v>
      </c>
      <c r="AD205" s="68">
        <f>+AC205</f>
        <v>71.912861709952551</v>
      </c>
      <c r="AE205" s="115">
        <f>+ROUND(AC205,1)</f>
        <v>71.900000000000006</v>
      </c>
      <c r="AF205" s="72">
        <f>RANK(AD205,AD$13:AD$224)</f>
        <v>69</v>
      </c>
      <c r="AG205" s="70">
        <v>5</v>
      </c>
      <c r="AH205" s="66">
        <f>(IF(AG205=-1,0,(IF(AG205&gt;AG$4,0,IF(AG205&lt;AG$3,1,((AG$4-AG205)/AG$5))))))*100</f>
        <v>66.666666666666657</v>
      </c>
      <c r="AI205" s="70">
        <v>42</v>
      </c>
      <c r="AJ205" s="66">
        <f>(IF(AI205=-1,0,(IF(AI205&gt;AI$4,0,IF(AI205&lt;AI$3,1,((AI$4-AI205)/AI$5))))))*100</f>
        <v>89.565217391304358</v>
      </c>
      <c r="AK205" s="71">
        <v>75.656985564358493</v>
      </c>
      <c r="AL205" s="66">
        <f>(IF(AK205=-1,0,(IF(AK205&gt;AK$4,0,IF(AK205&lt;AK$3,1,((AK$4-AK205)/AK$5))))))*100</f>
        <v>99.06596314118076</v>
      </c>
      <c r="AM205" s="70">
        <v>3</v>
      </c>
      <c r="AN205" s="66">
        <f>+IF(AM205="No Practice",0,AM205/8)*100</f>
        <v>37.5</v>
      </c>
      <c r="AO205" s="74">
        <f>AVERAGE(AH205,AJ205,AL205,AN205)</f>
        <v>73.19946179978794</v>
      </c>
      <c r="AP205" s="68">
        <f>+AO205</f>
        <v>73.19946179978794</v>
      </c>
      <c r="AQ205" s="115">
        <f>+ROUND(AO205,1)</f>
        <v>73.2</v>
      </c>
      <c r="AR205" s="69">
        <f>RANK(AP205,AP$13:AP$224)</f>
        <v>95</v>
      </c>
      <c r="AS205" s="75">
        <v>4</v>
      </c>
      <c r="AT205" s="66">
        <f>(IF(AS205=-1,0,(IF(AS205&gt;AS$4,0,IF(AS205&lt;AS$3,1,((AS$4-AS205)/AS$5))))))*100</f>
        <v>75</v>
      </c>
      <c r="AU205" s="75">
        <v>112</v>
      </c>
      <c r="AV205" s="66">
        <f>(IF(AU205=-1,0,(IF(AU205&gt;AU$4,0,IF(AU205&lt;AU$3,1,((AU$4-AU205)/AU$5))))))*100</f>
        <v>46.889952153110045</v>
      </c>
      <c r="AW205" s="75">
        <v>15.1056730722285</v>
      </c>
      <c r="AX205" s="68">
        <f>(IF(AW205=-1,0,(IF(AW205&gt;AW$4,0,IF(AW205&lt;AW$3,1,((AW$4-AW205)/AW$5))))))*100</f>
        <v>0</v>
      </c>
      <c r="AY205" s="75">
        <v>15.5</v>
      </c>
      <c r="AZ205" s="66">
        <f>+IF(AY205="No Practice",0,AY205/30)*100</f>
        <v>51.666666666666671</v>
      </c>
      <c r="BA205" s="76">
        <f>AVERAGE(AT205,AV205,AX205,AZ205)</f>
        <v>43.389154704944175</v>
      </c>
      <c r="BB205" s="68">
        <f>+BA205</f>
        <v>43.389154704944175</v>
      </c>
      <c r="BC205" s="115">
        <f>+ROUND(BA205,1)</f>
        <v>43.4</v>
      </c>
      <c r="BD205" s="69">
        <f>RANK(BB205,BB$13:BB$224)</f>
        <v>166</v>
      </c>
      <c r="BE205" s="73">
        <v>4</v>
      </c>
      <c r="BF205" s="73">
        <v>10</v>
      </c>
      <c r="BG205" s="77">
        <f>+SUM(BE205,BF205)</f>
        <v>14</v>
      </c>
      <c r="BH205" s="76">
        <f>(IF(BG205=-1,0,(IF(BG205&lt;BG$4,0,IF(BG205&gt;BG$3,1,((-BG$4+BG205)/BG$5))))))*100</f>
        <v>70</v>
      </c>
      <c r="BI205" s="119">
        <f>+BH205</f>
        <v>70</v>
      </c>
      <c r="BJ205" s="115">
        <f>ROUND(BH205,1)</f>
        <v>70</v>
      </c>
      <c r="BK205" s="69">
        <f>RANK(BI205,BI$13:BI$224)</f>
        <v>48</v>
      </c>
      <c r="BL205" s="73">
        <v>3</v>
      </c>
      <c r="BM205" s="68">
        <f>(IF(BL205=-1,0,(IF(BL205&lt;BL$4,0,IF(BL205&gt;BL$3,1,((-BL$4+BL205)/BL$5))))))*100</f>
        <v>30</v>
      </c>
      <c r="BN205" s="73">
        <v>3</v>
      </c>
      <c r="BO205" s="68">
        <f>(IF(BN205=-1,0,(IF(BN205&lt;BN$4,0,IF(BN205&gt;BN$3,1,((-BN$4+BN205)/BN$5))))))*100</f>
        <v>30</v>
      </c>
      <c r="BP205" s="73">
        <v>9</v>
      </c>
      <c r="BQ205" s="68">
        <f>(IF(BP205=-1,0,(IF(BP205&lt;BP$4,0,IF(BP205&gt;BP$3,1,((-BP$4+BP205)/BP$5))))))*100</f>
        <v>90</v>
      </c>
      <c r="BR205" s="73">
        <v>0</v>
      </c>
      <c r="BS205" s="78">
        <f>(IF(BR205=-1,0,(IF(BR205&lt;BR$4,0,IF(BR205&gt;BR$3,1,((-BR$4+BR205)/BR$5))))))*100</f>
        <v>0</v>
      </c>
      <c r="BT205" s="73">
        <v>0</v>
      </c>
      <c r="BU205" s="68">
        <f>(IF(BT205=-1,0,(IF(BT205&lt;BT$4,0,IF(BT205&gt;BT$3,1,((-BT$4+BT205)/BT$5))))))*100</f>
        <v>0</v>
      </c>
      <c r="BV205" s="73">
        <v>0</v>
      </c>
      <c r="BW205" s="66">
        <f>(IF(BV205=-1,0,(IF(BV205&lt;BV$4,0,IF(BV205&gt;BV$3,1,((-BV$4+BV205)/BV$5))))))*100</f>
        <v>0</v>
      </c>
      <c r="BX205" s="77">
        <f>+SUM(BN205,BL205,BP205,BR205,BT205,BV205)</f>
        <v>15</v>
      </c>
      <c r="BY205" s="80">
        <f>(IF(BX205=-1,0,(IF(BX205&lt;BX$4,0,IF(BX205&gt;BX$3,1,((-BX$4+BX205)/BX$5))))))*100</f>
        <v>30</v>
      </c>
      <c r="BZ205" s="78">
        <f>+BY205</f>
        <v>30</v>
      </c>
      <c r="CA205" s="115">
        <f>+ROUND(BY205,1)</f>
        <v>30</v>
      </c>
      <c r="CB205" s="72">
        <f>RANK(BZ205,BZ$13:BZ$224)</f>
        <v>153</v>
      </c>
      <c r="CC205" s="73">
        <v>30</v>
      </c>
      <c r="CD205" s="68">
        <f>(IF(CC205=-1,0,(IF(CC205&gt;CC$4,0,IF(CC205&lt;CC$3,1,((CC$4-CC205)/CC$5))))))*100</f>
        <v>55.000000000000007</v>
      </c>
      <c r="CE205" s="73">
        <v>200</v>
      </c>
      <c r="CF205" s="66">
        <f>(IF(CE205=-1,0,(IF(CE205&gt;CE$4,0,IF(CE205&lt;CE$3,1,((CE$4-CE205)/CE$5))))))*100</f>
        <v>76.661514683153015</v>
      </c>
      <c r="CG205" s="73">
        <v>27.520769449816498</v>
      </c>
      <c r="CH205" s="66">
        <f>(IF(CG205=-1,0,(IF(CG205&gt;CG$4,0,IF(CG205&lt;CG$3,1,((CG$4-CG205)/CG$5)^$CH$3)))))*100</f>
        <v>98.032068435454264</v>
      </c>
      <c r="CI205" s="73">
        <v>42</v>
      </c>
      <c r="CJ205" s="78">
        <f>IF(CI205="NO VAT","No VAT",(IF(CI205="NO REFUND",0,(IF(CI205&gt;CI$5,0,IF(CI205&lt;CI$3,1,((CI$5-CI205)/CI$5))))))*100)</f>
        <v>16</v>
      </c>
      <c r="CK205" s="73">
        <v>32.976190476190503</v>
      </c>
      <c r="CL205" s="68">
        <f>IF(CK205="NO VAT","No VAT",(IF(CK205="NO REFUND",0,(IF(CK205&gt;CK$4,0,IF(CK205&lt;CK$3,1,((CK$4-CK205)/CK$5))))))*100)</f>
        <v>42.517006802721042</v>
      </c>
      <c r="CM205" s="73">
        <v>14</v>
      </c>
      <c r="CN205" s="68">
        <f>IF(CM205="NO CIT","No CIT",IF(CM205&gt;CM$4,0,IF(CM205&lt;CM$3,1,((CM$4-CM205)/CM$5)))*100)</f>
        <v>77.064220183486242</v>
      </c>
      <c r="CO205" s="73">
        <v>8.1428571428571406</v>
      </c>
      <c r="CP205" s="66">
        <f>IF(CO205="NO CIT","No CIT",IF(CO205&gt;CO$4,0,IF(CO205&lt;CO$3,1,((CO$5-CO205)/CO$5)))*100)</f>
        <v>74.553571428571445</v>
      </c>
      <c r="CQ205" s="157">
        <f>IF(OR(ISNUMBER(CJ205),ISNUMBER(CL205),ISNUMBER(CN205),ISNUMBER(CP205)),AVERAGE(CJ205,CL205,CN205,CP205),"")</f>
        <v>52.533699603694686</v>
      </c>
      <c r="CR205" s="128">
        <f>AVERAGE(CD205,CF205,CH205,CQ205)</f>
        <v>70.556820680575498</v>
      </c>
      <c r="CS205" s="78">
        <f>+CR205</f>
        <v>70.556820680575498</v>
      </c>
      <c r="CT205" s="115">
        <f>ROUND(CR205,1)</f>
        <v>70.599999999999994</v>
      </c>
      <c r="CU205" s="69">
        <f>RANK(CS205,CS$13:CS$224)</f>
        <v>102</v>
      </c>
      <c r="CV205" s="73">
        <v>52</v>
      </c>
      <c r="CW205" s="68">
        <f>(IF(CV205=-1,0,(IF(CV205&gt;CV$4,0,IF(CV205&lt;CV$3,1,((CV$4-CV205)/CV$5))))))*100</f>
        <v>67.924528301886795</v>
      </c>
      <c r="CX205" s="73">
        <v>108</v>
      </c>
      <c r="CY205" s="68">
        <f>(IF(CX205=-1,0,(IF(CX205&gt;CX$4,0,IF(CX205&lt;CX$3,1,((CX$4-CX205)/CX$5))))))*100</f>
        <v>36.68639053254438</v>
      </c>
      <c r="CZ205" s="73">
        <v>201</v>
      </c>
      <c r="DA205" s="68">
        <f>(IF(CZ205=-1,0,(IF(CZ205&gt;CZ$4,0,IF(CZ205&lt;CZ$3,1,((CZ$4-CZ205)/CZ$5))))))*100</f>
        <v>81.037735849056602</v>
      </c>
      <c r="DB205" s="73">
        <v>70</v>
      </c>
      <c r="DC205" s="68">
        <f>(IF(DB205=-1,0,(IF(DB205&gt;DB$4,0,IF(DB205&lt;DB$3,1,((DB$4-DB205)/DB$5))))))*100</f>
        <v>82.5</v>
      </c>
      <c r="DD205" s="73">
        <v>25.5</v>
      </c>
      <c r="DE205" s="68">
        <f>(IF(DD205=-1,0,(IF(DD205&gt;DD$4,0,IF(DD205&lt;DD$3,1,((DD$4-DD205)/DD$5))))))*100</f>
        <v>91.218637992831546</v>
      </c>
      <c r="DF205" s="73">
        <v>72</v>
      </c>
      <c r="DG205" s="68">
        <f>(IF(DF205=-1,0,(IF(DF205&gt;DF$4,0,IF(DF205&lt;DF$3,1,((DF$4-DF205)/DF$5))))))*100</f>
        <v>70.292887029288693</v>
      </c>
      <c r="DH205" s="73">
        <v>330</v>
      </c>
      <c r="DI205" s="68">
        <f>(IF(DH205=-1,0,(IF(DH205&gt;DH$4,0,IF(DH205&lt;DH$3,1,((DH$4-DH205)/DH$5))))))*100</f>
        <v>72.5</v>
      </c>
      <c r="DJ205" s="73">
        <v>147.5</v>
      </c>
      <c r="DK205" s="66">
        <f>(IF(DJ205=-1,0,(IF(DJ205&gt;DJ$4,0,IF(DJ205&lt;DJ$3,1,((DJ$4-DJ205)/DJ$5))))))*100</f>
        <v>78.928571428571431</v>
      </c>
      <c r="DL205" s="78">
        <f>AVERAGE(CW205,CY205,DA205,DC205,DE205,DG205,DI205,DK205)</f>
        <v>72.636093891772433</v>
      </c>
      <c r="DM205" s="78">
        <f>+DL205</f>
        <v>72.636093891772433</v>
      </c>
      <c r="DN205" s="115">
        <f>ROUND(DL205,1)</f>
        <v>72.599999999999994</v>
      </c>
      <c r="DO205" s="69">
        <f>RANK(DM205,DM$13:DM$224)</f>
        <v>97</v>
      </c>
      <c r="DP205" s="67">
        <v>350</v>
      </c>
      <c r="DQ205" s="66">
        <f>(IF(DP205=-1,0,(IF(DP205&gt;DP$4,0,IF(DP205&lt;DP$3,1,((DP$4-DP205)/DP$5))))))*100</f>
        <v>81.147540983606561</v>
      </c>
      <c r="DR205" s="67">
        <v>30.5</v>
      </c>
      <c r="DS205" s="66">
        <f>(IF(DR205=-1,0,(IF(DR205&gt;DR$4,0,IF(DR205&lt;DR$3,1,((DR$4-DR205)/DR$5))))))*100</f>
        <v>65.804274465691776</v>
      </c>
      <c r="DT205" s="67">
        <v>4.5</v>
      </c>
      <c r="DU205" s="66">
        <f>DT205/18*100</f>
        <v>25</v>
      </c>
      <c r="DV205" s="78">
        <f>AVERAGE(DU205,DQ205,DS205)</f>
        <v>57.317271816432786</v>
      </c>
      <c r="DW205" s="78">
        <f>+DV205</f>
        <v>57.317271816432786</v>
      </c>
      <c r="DX205" s="115">
        <f>ROUND(DV205,1)</f>
        <v>57.3</v>
      </c>
      <c r="DY205" s="69">
        <f>RANK(DW205,DW$13:DW$224)</f>
        <v>98</v>
      </c>
      <c r="DZ205" s="67">
        <v>28.2080706787239</v>
      </c>
      <c r="EA205" s="68">
        <f>(IF(DZ205=-1,0,(IF(DZ205&lt;DZ$4,0,IF(DZ205&gt;DZ$3,1,((-DZ$4+DZ205)/DZ$5))))))*100</f>
        <v>30.363908157937459</v>
      </c>
      <c r="EB205" s="67">
        <v>6</v>
      </c>
      <c r="EC205" s="66">
        <f>(IF(EB205=-1,0,(IF(EB205&lt;EB$4,0,IF(EB205&gt;EB$3,1,((-EB$4+EB205)/EB$5))))))*100</f>
        <v>37.5</v>
      </c>
      <c r="ED205" s="68">
        <f>AVERAGE(EA205,EC205)</f>
        <v>33.93195407896873</v>
      </c>
      <c r="EE205" s="78">
        <f>+ED205</f>
        <v>33.93195407896873</v>
      </c>
      <c r="EF205" s="115">
        <f>ROUND(ED205,1)</f>
        <v>33.9</v>
      </c>
      <c r="EG205" s="69">
        <f>RANK(EE205,EE$13:EE$224)</f>
        <v>138</v>
      </c>
      <c r="EH205" s="94"/>
      <c r="EI205" s="94"/>
      <c r="EJ205" s="94"/>
      <c r="EK205" s="83">
        <f>RANK(EN205,EN$13:EN$224)</f>
        <v>103</v>
      </c>
      <c r="EL205" s="134">
        <f>ROUND(EM205,1)</f>
        <v>61.4</v>
      </c>
      <c r="EM205" s="158">
        <f>AVERAGE(Q205,AC205,BA205,BH205,BY205,CR205,DL205,DV205,ED205,AO205)</f>
        <v>61.389211918900685</v>
      </c>
      <c r="EN205" s="139">
        <f>AVERAGE(Q205,AC205,BA205,BH205,BY205,CR205,DL205,DV205,ED205,AO205)</f>
        <v>61.389211918900685</v>
      </c>
      <c r="EO205" s="95"/>
      <c r="EP205" s="85"/>
      <c r="EQ205" s="46"/>
    </row>
    <row r="206" spans="1:147" ht="14.45" customHeight="1" x14ac:dyDescent="0.25">
      <c r="A206" s="64" t="s">
        <v>189</v>
      </c>
      <c r="B206" s="156" t="str">
        <f>INDEX('Economy Names'!$A$2:$H$213,'Economy Names'!L195,'Economy Names'!$K$1)</f>
        <v>Trinidad and Tobago</v>
      </c>
      <c r="C206" s="65">
        <v>7</v>
      </c>
      <c r="D206" s="66">
        <f>(IF(C206=-1,0,(IF(C206&gt;C$4,0,IF(C206&lt;C$3,1,((C$4-C206)/C$5))))))*100</f>
        <v>64.705882352941174</v>
      </c>
      <c r="E206" s="65">
        <v>10.5</v>
      </c>
      <c r="F206" s="66">
        <f>(IF(E206=-1,0,(IF(E206&gt;E$4,0,IF(E206&lt;E$3,1,((E$4-E206)/E$5))))))*100</f>
        <v>89.949748743718601</v>
      </c>
      <c r="G206" s="67">
        <v>0.68770727283337996</v>
      </c>
      <c r="H206" s="66">
        <f>(IF(G206=-1,0,(IF(G206&gt;G$4,0,IF(G206&lt;G$3,1,((G$4-G206)/G$5))))))*100</f>
        <v>99.656146363583304</v>
      </c>
      <c r="I206" s="65">
        <v>7</v>
      </c>
      <c r="J206" s="66">
        <f>(IF(I206=-1,0,(IF(I206&gt;I$4,0,IF(I206&lt;I$3,1,((I$4-I206)/I$5))))))*100</f>
        <v>64.705882352941174</v>
      </c>
      <c r="K206" s="65">
        <v>10.5</v>
      </c>
      <c r="L206" s="66">
        <f>(IF(K206=-1,0,(IF(K206&gt;K$4,0,IF(K206&lt;K$3,1,((K$4-K206)/K$5))))))*100</f>
        <v>89.949748743718601</v>
      </c>
      <c r="M206" s="67">
        <v>0.68770727283337996</v>
      </c>
      <c r="N206" s="68">
        <f>(IF(M206=-1,0,(IF(M206&gt;M$4,0,IF(M206&lt;M$3,1,((M$4-M206)/M$5))))))*100</f>
        <v>99.656146363583304</v>
      </c>
      <c r="O206" s="67">
        <v>0</v>
      </c>
      <c r="P206" s="66">
        <f>(IF(O206=-1,0,(IF(O206&gt;O$4,0,IF(O206&lt;O$3,1,((O$4-O206)/O$5))))))*100</f>
        <v>100</v>
      </c>
      <c r="Q206" s="68">
        <f>25%*P206+12.5%*D206+12.5%*F206+12.5%*H206+12.5%*J206+12.5%*L206+12.5%*N206</f>
        <v>88.577944365060773</v>
      </c>
      <c r="R206" s="78">
        <f>+Q206</f>
        <v>88.577944365060773</v>
      </c>
      <c r="S206" s="115">
        <f>+ROUND(Q206,1)</f>
        <v>88.6</v>
      </c>
      <c r="T206" s="69">
        <f>RANK(R206,R$13:R$224)</f>
        <v>79</v>
      </c>
      <c r="U206" s="70">
        <v>16</v>
      </c>
      <c r="V206" s="66">
        <f>(IF(U206=-1,0,(IF(U206&gt;U$4,0,IF(U206&lt;U$3,1,((U$4-U206)/U$5))))))*100</f>
        <v>56.000000000000007</v>
      </c>
      <c r="W206" s="70">
        <v>254</v>
      </c>
      <c r="X206" s="66">
        <f>(IF(W206=-1,0,(IF(W206&gt;W$4,0,IF(W206&lt;W$3,1,((W$4-W206)/W$5))))))*100</f>
        <v>34.293948126801155</v>
      </c>
      <c r="Y206" s="71">
        <v>8.4233119972199996E-2</v>
      </c>
      <c r="Z206" s="68">
        <f>(IF(Y206=-1,0,(IF(Y206&gt;Y$4,0,IF(Y206&lt;Y$3,1,((Y$4-Y206)/Y$5))))))*100</f>
        <v>99.578834400138987</v>
      </c>
      <c r="AA206" s="70">
        <v>10</v>
      </c>
      <c r="AB206" s="66">
        <f>IF(AA206="No Practice", 0, AA206/15*100)</f>
        <v>66.666666666666657</v>
      </c>
      <c r="AC206" s="68">
        <f>AVERAGE(V206,X206,Z206,AB206)</f>
        <v>64.1348622984017</v>
      </c>
      <c r="AD206" s="68">
        <f>+AC206</f>
        <v>64.1348622984017</v>
      </c>
      <c r="AE206" s="115">
        <f>+ROUND(AC206,1)</f>
        <v>64.099999999999994</v>
      </c>
      <c r="AF206" s="72">
        <f>RANK(AD206,AD$13:AD$224)</f>
        <v>126</v>
      </c>
      <c r="AG206" s="70">
        <v>4</v>
      </c>
      <c r="AH206" s="66">
        <f>(IF(AG206=-1,0,(IF(AG206&gt;AG$4,0,IF(AG206&lt;AG$3,1,((AG$4-AG206)/AG$5))))))*100</f>
        <v>83.333333333333343</v>
      </c>
      <c r="AI206" s="70">
        <v>61</v>
      </c>
      <c r="AJ206" s="66">
        <f>(IF(AI206=-1,0,(IF(AI206&gt;AI$4,0,IF(AI206&lt;AI$3,1,((AI$4-AI206)/AI$5))))))*100</f>
        <v>81.304347826086953</v>
      </c>
      <c r="AK206" s="71">
        <v>185.341721194027</v>
      </c>
      <c r="AL206" s="66">
        <f>(IF(AK206=-1,0,(IF(AK206&gt;AK$4,0,IF(AK206&lt;AK$3,1,((AK$4-AK206)/AK$5))))))*100</f>
        <v>97.711830602542875</v>
      </c>
      <c r="AM206" s="70">
        <v>6</v>
      </c>
      <c r="AN206" s="66">
        <f>+IF(AM206="No Practice",0,AM206/8)*100</f>
        <v>75</v>
      </c>
      <c r="AO206" s="74">
        <f>AVERAGE(AH206,AJ206,AL206,AN206)</f>
        <v>84.337377940490796</v>
      </c>
      <c r="AP206" s="68">
        <f>+AO206</f>
        <v>84.337377940490796</v>
      </c>
      <c r="AQ206" s="115">
        <f>+ROUND(AO206,1)</f>
        <v>84.3</v>
      </c>
      <c r="AR206" s="69">
        <f>RANK(AP206,AP$13:AP$224)</f>
        <v>43</v>
      </c>
      <c r="AS206" s="75">
        <v>9</v>
      </c>
      <c r="AT206" s="66">
        <f>(IF(AS206=-1,0,(IF(AS206&gt;AS$4,0,IF(AS206&lt;AS$3,1,((AS$4-AS206)/AS$5))))))*100</f>
        <v>33.333333333333329</v>
      </c>
      <c r="AU206" s="75">
        <v>77</v>
      </c>
      <c r="AV206" s="66">
        <f>(IF(AU206=-1,0,(IF(AU206&gt;AU$4,0,IF(AU206&lt;AU$3,1,((AU$4-AU206)/AU$5))))))*100</f>
        <v>63.636363636363633</v>
      </c>
      <c r="AW206" s="75">
        <v>7.0484216454153996</v>
      </c>
      <c r="AX206" s="68">
        <f>(IF(AW206=-1,0,(IF(AW206&gt;AW$4,0,IF(AW206&lt;AW$3,1,((AW$4-AW206)/AW$5))))))*100</f>
        <v>53.010522363897337</v>
      </c>
      <c r="AY206" s="75">
        <v>11</v>
      </c>
      <c r="AZ206" s="66">
        <f>+IF(AY206="No Practice",0,AY206/30)*100</f>
        <v>36.666666666666664</v>
      </c>
      <c r="BA206" s="76">
        <f>AVERAGE(AT206,AV206,AX206,AZ206)</f>
        <v>46.661721500065241</v>
      </c>
      <c r="BB206" s="68">
        <f>+BA206</f>
        <v>46.661721500065241</v>
      </c>
      <c r="BC206" s="115">
        <f>+ROUND(BA206,1)</f>
        <v>46.7</v>
      </c>
      <c r="BD206" s="69">
        <f>RANK(BB206,BB$13:BB$224)</f>
        <v>158</v>
      </c>
      <c r="BE206" s="73">
        <v>6</v>
      </c>
      <c r="BF206" s="73">
        <v>7</v>
      </c>
      <c r="BG206" s="77">
        <f>+SUM(BE206,BF206)</f>
        <v>13</v>
      </c>
      <c r="BH206" s="76">
        <f>(IF(BG206=-1,0,(IF(BG206&lt;BG$4,0,IF(BG206&gt;BG$3,1,((-BG$4+BG206)/BG$5))))))*100</f>
        <v>65</v>
      </c>
      <c r="BI206" s="119">
        <f>+BH206</f>
        <v>65</v>
      </c>
      <c r="BJ206" s="115">
        <f>ROUND(BH206,1)</f>
        <v>65</v>
      </c>
      <c r="BK206" s="69">
        <f>RANK(BI206,BI$13:BI$224)</f>
        <v>67</v>
      </c>
      <c r="BL206" s="73">
        <v>4</v>
      </c>
      <c r="BM206" s="68">
        <f>(IF(BL206=-1,0,(IF(BL206&lt;BL$4,0,IF(BL206&gt;BL$3,1,((-BL$4+BL206)/BL$5))))))*100</f>
        <v>40</v>
      </c>
      <c r="BN206" s="73">
        <v>9</v>
      </c>
      <c r="BO206" s="68">
        <f>(IF(BN206=-1,0,(IF(BN206&lt;BN$4,0,IF(BN206&gt;BN$3,1,((-BN$4+BN206)/BN$5))))))*100</f>
        <v>90</v>
      </c>
      <c r="BP206" s="73">
        <v>8</v>
      </c>
      <c r="BQ206" s="68">
        <f>(IF(BP206=-1,0,(IF(BP206&lt;BP$4,0,IF(BP206&gt;BP$3,1,((-BP$4+BP206)/BP$5))))))*100</f>
        <v>80</v>
      </c>
      <c r="BR206" s="73">
        <v>5</v>
      </c>
      <c r="BS206" s="78">
        <f>(IF(BR206=-1,0,(IF(BR206&lt;BR$4,0,IF(BR206&gt;BR$3,1,((-BR$4+BR206)/BR$5))))))*100</f>
        <v>83.333333333333343</v>
      </c>
      <c r="BT206" s="73">
        <v>4</v>
      </c>
      <c r="BU206" s="68">
        <f>(IF(BT206=-1,0,(IF(BT206&lt;BT$4,0,IF(BT206&gt;BT$3,1,((-BT$4+BT206)/BT$5))))))*100</f>
        <v>57.142857142857139</v>
      </c>
      <c r="BV206" s="73">
        <v>2</v>
      </c>
      <c r="BW206" s="66">
        <f>(IF(BV206=-1,0,(IF(BV206&lt;BV$4,0,IF(BV206&gt;BV$3,1,((-BV$4+BV206)/BV$5))))))*100</f>
        <v>28.571428571428569</v>
      </c>
      <c r="BX206" s="77">
        <f>+SUM(BN206,BL206,BP206,BR206,BT206,BV206)</f>
        <v>32</v>
      </c>
      <c r="BY206" s="80">
        <f>(IF(BX206=-1,0,(IF(BX206&lt;BX$4,0,IF(BX206&gt;BX$3,1,((-BX$4+BX206)/BX$5))))))*100</f>
        <v>64</v>
      </c>
      <c r="BZ206" s="78">
        <f>+BY206</f>
        <v>64</v>
      </c>
      <c r="CA206" s="115">
        <f>+ROUND(BY206,1)</f>
        <v>64</v>
      </c>
      <c r="CB206" s="72">
        <f>RANK(BZ206,BZ$13:BZ$224)</f>
        <v>57</v>
      </c>
      <c r="CC206" s="73">
        <v>39</v>
      </c>
      <c r="CD206" s="68">
        <f>(IF(CC206=-1,0,(IF(CC206&gt;CC$4,0,IF(CC206&lt;CC$3,1,((CC$4-CC206)/CC$5))))))*100</f>
        <v>40</v>
      </c>
      <c r="CE206" s="73">
        <v>210</v>
      </c>
      <c r="CF206" s="66">
        <f>(IF(CE206=-1,0,(IF(CE206&gt;CE$4,0,IF(CE206&lt;CE$3,1,((CE$4-CE206)/CE$5))))))*100</f>
        <v>75.115919629057188</v>
      </c>
      <c r="CG206" s="73">
        <v>40.530466864537402</v>
      </c>
      <c r="CH206" s="66">
        <f>(IF(CG206=-1,0,(IF(CG206&gt;CG$4,0,IF(CG206&lt;CG$3,1,((CG$4-CG206)/CG$5)^$CH$3)))))*100</f>
        <v>79.506956608338825</v>
      </c>
      <c r="CI206" s="73">
        <v>27</v>
      </c>
      <c r="CJ206" s="78">
        <f>IF(CI206="NO VAT","No VAT",(IF(CI206="NO REFUND",0,(IF(CI206&gt;CI$5,0,IF(CI206&lt;CI$3,1,((CI$5-CI206)/CI$5))))))*100)</f>
        <v>46</v>
      </c>
      <c r="CK206" s="73">
        <v>40.3333333333333</v>
      </c>
      <c r="CL206" s="68">
        <f>IF(CK206="NO VAT","No VAT",(IF(CK206="NO REFUND",0,(IF(CK206&gt;CK$4,0,IF(CK206&lt;CK$3,1,((CK$4-CK206)/CK$5))))))*100)</f>
        <v>28.314028314028377</v>
      </c>
      <c r="CM206" s="73">
        <v>54</v>
      </c>
      <c r="CN206" s="68">
        <f>IF(CM206="NO CIT","No CIT",IF(CM206&gt;CM$4,0,IF(CM206&lt;CM$3,1,((CM$4-CM206)/CM$5)))*100)</f>
        <v>3.669724770642202</v>
      </c>
      <c r="CO206" s="73">
        <v>32.285714285714299</v>
      </c>
      <c r="CP206" s="66">
        <f>IF(CO206="NO CIT","No CIT",IF(CO206&gt;CO$4,0,IF(CO206&lt;CO$3,1,((CO$5-CO206)/CO$5)))*100)</f>
        <v>0</v>
      </c>
      <c r="CQ206" s="157">
        <f>IF(OR(ISNUMBER(CJ206),ISNUMBER(CL206),ISNUMBER(CN206),ISNUMBER(CP206)),AVERAGE(CJ206,CL206,CN206,CP206),"")</f>
        <v>19.495938271167645</v>
      </c>
      <c r="CR206" s="128">
        <f>AVERAGE(CD206,CF206,CH206,CQ206)</f>
        <v>53.529703627140918</v>
      </c>
      <c r="CS206" s="78">
        <f>+CR206</f>
        <v>53.529703627140918</v>
      </c>
      <c r="CT206" s="115">
        <f>ROUND(CR206,1)</f>
        <v>53.5</v>
      </c>
      <c r="CU206" s="69">
        <f>RANK(CS206,CS$13:CS$224)</f>
        <v>160</v>
      </c>
      <c r="CV206" s="73">
        <v>60</v>
      </c>
      <c r="CW206" s="68">
        <f>(IF(CV206=-1,0,(IF(CV206&gt;CV$4,0,IF(CV206&lt;CV$3,1,((CV$4-CV206)/CV$5))))))*100</f>
        <v>62.893081761006286</v>
      </c>
      <c r="CX206" s="73">
        <v>32</v>
      </c>
      <c r="CY206" s="68">
        <f>(IF(CX206=-1,0,(IF(CX206&gt;CX$4,0,IF(CX206&lt;CX$3,1,((CX$4-CX206)/CX$5))))))*100</f>
        <v>81.65680473372781</v>
      </c>
      <c r="CZ206" s="73">
        <v>498.5</v>
      </c>
      <c r="DA206" s="68">
        <f>(IF(CZ206=-1,0,(IF(CZ206&gt;CZ$4,0,IF(CZ206&lt;CZ$3,1,((CZ$4-CZ206)/CZ$5))))))*100</f>
        <v>52.971698113207545</v>
      </c>
      <c r="DB206" s="73">
        <v>250</v>
      </c>
      <c r="DC206" s="68">
        <f>(IF(DB206=-1,0,(IF(DB206&gt;DB$4,0,IF(DB206&lt;DB$3,1,((DB$4-DB206)/DB$5))))))*100</f>
        <v>37.5</v>
      </c>
      <c r="DD206" s="73">
        <v>78</v>
      </c>
      <c r="DE206" s="68">
        <f>(IF(DD206=-1,0,(IF(DD206&gt;DD$4,0,IF(DD206&lt;DD$3,1,((DD$4-DD206)/DD$5))))))*100</f>
        <v>72.401433691756267</v>
      </c>
      <c r="DF206" s="73">
        <v>44</v>
      </c>
      <c r="DG206" s="68">
        <f>(IF(DF206=-1,0,(IF(DF206&gt;DF$4,0,IF(DF206&lt;DF$3,1,((DF$4-DF206)/DF$5))))))*100</f>
        <v>82.008368200836827</v>
      </c>
      <c r="DH206" s="73">
        <v>635</v>
      </c>
      <c r="DI206" s="68">
        <f>(IF(DH206=-1,0,(IF(DH206&gt;DH$4,0,IF(DH206&lt;DH$3,1,((DH$4-DH206)/DH$5))))))*100</f>
        <v>47.083333333333336</v>
      </c>
      <c r="DJ206" s="73">
        <v>250</v>
      </c>
      <c r="DK206" s="66">
        <f>(IF(DJ206=-1,0,(IF(DJ206&gt;DJ$4,0,IF(DJ206&lt;DJ$3,1,((DJ$4-DJ206)/DJ$5))))))*100</f>
        <v>64.285714285714292</v>
      </c>
      <c r="DL206" s="78">
        <f>AVERAGE(CW206,CY206,DA206,DC206,DE206,DG206,DI206,DK206)</f>
        <v>62.600054264947786</v>
      </c>
      <c r="DM206" s="78">
        <f>+DL206</f>
        <v>62.600054264947786</v>
      </c>
      <c r="DN206" s="115">
        <f>ROUND(DL206,1)</f>
        <v>62.6</v>
      </c>
      <c r="DO206" s="69">
        <f>RANK(DM206,DM$13:DM$224)</f>
        <v>134</v>
      </c>
      <c r="DP206" s="67">
        <v>1340</v>
      </c>
      <c r="DQ206" s="66">
        <f>(IF(DP206=-1,0,(IF(DP206&gt;DP$4,0,IF(DP206&lt;DP$3,1,((DP$4-DP206)/DP$5))))))*100</f>
        <v>0</v>
      </c>
      <c r="DR206" s="67">
        <v>33.5</v>
      </c>
      <c r="DS206" s="66">
        <f>(IF(DR206=-1,0,(IF(DR206&gt;DR$4,0,IF(DR206&lt;DR$3,1,((DR$4-DR206)/DR$5))))))*100</f>
        <v>62.429696287963999</v>
      </c>
      <c r="DT206" s="67">
        <v>8</v>
      </c>
      <c r="DU206" s="66">
        <f>DT206/18*100</f>
        <v>44.444444444444443</v>
      </c>
      <c r="DV206" s="78">
        <f>AVERAGE(DU206,DQ206,DS206)</f>
        <v>35.624713577469485</v>
      </c>
      <c r="DW206" s="78">
        <f>+DV206</f>
        <v>35.624713577469485</v>
      </c>
      <c r="DX206" s="115">
        <f>ROUND(DV206,1)</f>
        <v>35.6</v>
      </c>
      <c r="DY206" s="69">
        <f>RANK(DW206,DW$13:DW$224)</f>
        <v>174</v>
      </c>
      <c r="DZ206" s="67">
        <v>26.144701318678301</v>
      </c>
      <c r="EA206" s="68">
        <f>(IF(DZ206=-1,0,(IF(DZ206&lt;DZ$4,0,IF(DZ206&gt;DZ$3,1,((-DZ$4+DZ206)/DZ$5))))))*100</f>
        <v>28.142843184799034</v>
      </c>
      <c r="EB206" s="67">
        <v>11</v>
      </c>
      <c r="EC206" s="66">
        <f>(IF(EB206=-1,0,(IF(EB206&lt;EB$4,0,IF(EB206&gt;EB$3,1,((-EB$4+EB206)/EB$5))))))*100</f>
        <v>68.75</v>
      </c>
      <c r="ED206" s="68">
        <f>AVERAGE(EA206,EC206)</f>
        <v>48.446421592399517</v>
      </c>
      <c r="EE206" s="78">
        <f>+ED206</f>
        <v>48.446421592399517</v>
      </c>
      <c r="EF206" s="115">
        <f>ROUND(ED206,1)</f>
        <v>48.4</v>
      </c>
      <c r="EG206" s="69">
        <f>RANK(EE206,EE$13:EE$224)</f>
        <v>83</v>
      </c>
      <c r="EH206" s="94"/>
      <c r="EI206" s="94"/>
      <c r="EJ206" s="94"/>
      <c r="EK206" s="83">
        <f>RANK(EN206,EN$13:EN$224)</f>
        <v>105</v>
      </c>
      <c r="EL206" s="134">
        <f>ROUND(EM206,1)</f>
        <v>61.3</v>
      </c>
      <c r="EM206" s="158">
        <f>AVERAGE(Q206,AC206,BA206,BH206,BY206,CR206,DL206,DV206,ED206,AO206)</f>
        <v>61.291279916597624</v>
      </c>
      <c r="EN206" s="139">
        <f>AVERAGE(Q206,AC206,BA206,BH206,BY206,CR206,DL206,DV206,ED206,AO206)</f>
        <v>61.291279916597624</v>
      </c>
      <c r="EO206" s="95"/>
      <c r="EP206" s="85"/>
      <c r="EQ206" s="46"/>
    </row>
    <row r="207" spans="1:147" ht="14.45" customHeight="1" x14ac:dyDescent="0.25">
      <c r="A207" s="64" t="s">
        <v>190</v>
      </c>
      <c r="B207" s="156" t="str">
        <f>INDEX('Economy Names'!$A$2:$H$213,'Economy Names'!L196,'Economy Names'!$K$1)</f>
        <v>Tunisia</v>
      </c>
      <c r="C207" s="65">
        <v>3</v>
      </c>
      <c r="D207" s="66">
        <f>(IF(C207=-1,0,(IF(C207&gt;C$4,0,IF(C207&lt;C$3,1,((C$4-C207)/C$5))))))*100</f>
        <v>88.235294117647058</v>
      </c>
      <c r="E207" s="65">
        <v>9</v>
      </c>
      <c r="F207" s="66">
        <f>(IF(E207=-1,0,(IF(E207&gt;E$4,0,IF(E207&lt;E$3,1,((E$4-E207)/E$5))))))*100</f>
        <v>91.457286432160799</v>
      </c>
      <c r="G207" s="67">
        <v>2.8740509123542002</v>
      </c>
      <c r="H207" s="66">
        <f>(IF(G207=-1,0,(IF(G207&gt;G$4,0,IF(G207&lt;G$3,1,((G$4-G207)/G$5))))))*100</f>
        <v>98.562974543822904</v>
      </c>
      <c r="I207" s="65">
        <v>3</v>
      </c>
      <c r="J207" s="66">
        <f>(IF(I207=-1,0,(IF(I207&gt;I$4,0,IF(I207&lt;I$3,1,((I$4-I207)/I$5))))))*100</f>
        <v>88.235294117647058</v>
      </c>
      <c r="K207" s="65">
        <v>9</v>
      </c>
      <c r="L207" s="66">
        <f>(IF(K207=-1,0,(IF(K207&gt;K$4,0,IF(K207&lt;K$3,1,((K$4-K207)/K$5))))))*100</f>
        <v>91.457286432160799</v>
      </c>
      <c r="M207" s="67">
        <v>2.8740509123542002</v>
      </c>
      <c r="N207" s="68">
        <f>(IF(M207=-1,0,(IF(M207&gt;M$4,0,IF(M207&lt;M$3,1,((M$4-M207)/M$5))))))*100</f>
        <v>98.562974543822904</v>
      </c>
      <c r="O207" s="67">
        <v>0</v>
      </c>
      <c r="P207" s="66">
        <f>(IF(O207=-1,0,(IF(O207&gt;O$4,0,IF(O207&lt;O$3,1,((O$4-O207)/O$5))))))*100</f>
        <v>100</v>
      </c>
      <c r="Q207" s="68">
        <f>25%*P207+12.5%*D207+12.5%*F207+12.5%*H207+12.5%*J207+12.5%*L207+12.5%*N207</f>
        <v>94.563888773407683</v>
      </c>
      <c r="R207" s="78">
        <f>+Q207</f>
        <v>94.563888773407683</v>
      </c>
      <c r="S207" s="115">
        <f>+ROUND(Q207,1)</f>
        <v>94.6</v>
      </c>
      <c r="T207" s="69">
        <f>RANK(R207,R$13:R$224)</f>
        <v>19</v>
      </c>
      <c r="U207" s="70">
        <v>14</v>
      </c>
      <c r="V207" s="66">
        <f>(IF(U207=-1,0,(IF(U207&gt;U$4,0,IF(U207&lt;U$3,1,((U$4-U207)/U$5))))))*100</f>
        <v>64</v>
      </c>
      <c r="W207" s="70">
        <v>133</v>
      </c>
      <c r="X207" s="66">
        <f>(IF(W207=-1,0,(IF(W207&gt;W$4,0,IF(W207&lt;W$3,1,((W$4-W207)/W$5))))))*100</f>
        <v>69.164265129683002</v>
      </c>
      <c r="Y207" s="71">
        <v>3.3971629388340001</v>
      </c>
      <c r="Z207" s="68">
        <f>(IF(Y207=-1,0,(IF(Y207&gt;Y$4,0,IF(Y207&lt;Y$3,1,((Y$4-Y207)/Y$5))))))*100</f>
        <v>83.014185305829997</v>
      </c>
      <c r="AA207" s="70">
        <v>14</v>
      </c>
      <c r="AB207" s="66">
        <f>IF(AA207="No Practice", 0, AA207/15*100)</f>
        <v>93.333333333333329</v>
      </c>
      <c r="AC207" s="68">
        <f>AVERAGE(V207,X207,Z207,AB207)</f>
        <v>77.377945942211582</v>
      </c>
      <c r="AD207" s="68">
        <f>+AC207</f>
        <v>77.377945942211582</v>
      </c>
      <c r="AE207" s="115">
        <f>+ROUND(AC207,1)</f>
        <v>77.400000000000006</v>
      </c>
      <c r="AF207" s="72">
        <f>RANK(AD207,AD$13:AD$224)</f>
        <v>32</v>
      </c>
      <c r="AG207" s="70">
        <v>4</v>
      </c>
      <c r="AH207" s="66">
        <f>(IF(AG207=-1,0,(IF(AG207&gt;AG$4,0,IF(AG207&lt;AG$3,1,((AG$4-AG207)/AG$5))))))*100</f>
        <v>83.333333333333343</v>
      </c>
      <c r="AI207" s="70">
        <v>65</v>
      </c>
      <c r="AJ207" s="66">
        <f>(IF(AI207=-1,0,(IF(AI207&gt;AI$4,0,IF(AI207&lt;AI$3,1,((AI$4-AI207)/AI$5))))))*100</f>
        <v>79.565217391304344</v>
      </c>
      <c r="AK207" s="71">
        <v>719.08072234000394</v>
      </c>
      <c r="AL207" s="66">
        <f>(IF(AK207=-1,0,(IF(AK207&gt;AK$4,0,IF(AK207&lt;AK$3,1,((AK$4-AK207)/AK$5))))))*100</f>
        <v>91.122460218024642</v>
      </c>
      <c r="AM207" s="70">
        <v>6</v>
      </c>
      <c r="AN207" s="66">
        <f>+IF(AM207="No Practice",0,AM207/8)*100</f>
        <v>75</v>
      </c>
      <c r="AO207" s="74">
        <f>AVERAGE(AH207,AJ207,AL207,AN207)</f>
        <v>82.255252735665579</v>
      </c>
      <c r="AP207" s="68">
        <f>+AO207</f>
        <v>82.255252735665579</v>
      </c>
      <c r="AQ207" s="115">
        <f>+ROUND(AO207,1)</f>
        <v>82.3</v>
      </c>
      <c r="AR207" s="69">
        <f>RANK(AP207,AP$13:AP$224)</f>
        <v>63</v>
      </c>
      <c r="AS207" s="75">
        <v>5</v>
      </c>
      <c r="AT207" s="66">
        <f>(IF(AS207=-1,0,(IF(AS207&gt;AS$4,0,IF(AS207&lt;AS$3,1,((AS$4-AS207)/AS$5))))))*100</f>
        <v>66.666666666666657</v>
      </c>
      <c r="AU207" s="75">
        <v>35</v>
      </c>
      <c r="AV207" s="66">
        <f>(IF(AU207=-1,0,(IF(AU207&gt;AU$4,0,IF(AU207&lt;AU$3,1,((AU$4-AU207)/AU$5))))))*100</f>
        <v>83.732057416267949</v>
      </c>
      <c r="AW207" s="75">
        <v>6.0830975589876299</v>
      </c>
      <c r="AX207" s="68">
        <f>(IF(AW207=-1,0,(IF(AW207&gt;AW$4,0,IF(AW207&lt;AW$3,1,((AW$4-AW207)/AW$5))))))*100</f>
        <v>59.4460162734158</v>
      </c>
      <c r="AY207" s="75">
        <v>13.5</v>
      </c>
      <c r="AZ207" s="66">
        <f>+IF(AY207="No Practice",0,AY207/30)*100</f>
        <v>45</v>
      </c>
      <c r="BA207" s="76">
        <f>AVERAGE(AT207,AV207,AX207,AZ207)</f>
        <v>63.711185089087607</v>
      </c>
      <c r="BB207" s="68">
        <f>+BA207</f>
        <v>63.711185089087607</v>
      </c>
      <c r="BC207" s="115">
        <f>+ROUND(BA207,1)</f>
        <v>63.7</v>
      </c>
      <c r="BD207" s="69">
        <f>RANK(BB207,BB$13:BB$224)</f>
        <v>94</v>
      </c>
      <c r="BE207" s="73">
        <v>7</v>
      </c>
      <c r="BF207" s="73">
        <v>3</v>
      </c>
      <c r="BG207" s="77">
        <f>+SUM(BE207,BF207)</f>
        <v>10</v>
      </c>
      <c r="BH207" s="76">
        <f>(IF(BG207=-1,0,(IF(BG207&lt;BG$4,0,IF(BG207&gt;BG$3,1,((-BG$4+BG207)/BG$5))))))*100</f>
        <v>50</v>
      </c>
      <c r="BI207" s="119">
        <f>+BH207</f>
        <v>50</v>
      </c>
      <c r="BJ207" s="115">
        <f>ROUND(BH207,1)</f>
        <v>50</v>
      </c>
      <c r="BK207" s="69">
        <f>RANK(BI207,BI$13:BI$224)</f>
        <v>104</v>
      </c>
      <c r="BL207" s="73">
        <v>6</v>
      </c>
      <c r="BM207" s="68">
        <f>(IF(BL207=-1,0,(IF(BL207&lt;BL$4,0,IF(BL207&gt;BL$3,1,((-BL$4+BL207)/BL$5))))))*100</f>
        <v>60</v>
      </c>
      <c r="BN207" s="73">
        <v>7</v>
      </c>
      <c r="BO207" s="68">
        <f>(IF(BN207=-1,0,(IF(BN207&lt;BN$4,0,IF(BN207&gt;BN$3,1,((-BN$4+BN207)/BN$5))))))*100</f>
        <v>70</v>
      </c>
      <c r="BP207" s="73">
        <v>5</v>
      </c>
      <c r="BQ207" s="68">
        <f>(IF(BP207=-1,0,(IF(BP207&lt;BP$4,0,IF(BP207&gt;BP$3,1,((-BP$4+BP207)/BP$5))))))*100</f>
        <v>50</v>
      </c>
      <c r="BR207" s="73">
        <v>4</v>
      </c>
      <c r="BS207" s="78">
        <f>(IF(BR207=-1,0,(IF(BR207&lt;BR$4,0,IF(BR207&gt;BR$3,1,((-BR$4+BR207)/BR$5))))))*100</f>
        <v>66.666666666666657</v>
      </c>
      <c r="BT207" s="73">
        <v>4</v>
      </c>
      <c r="BU207" s="68">
        <f>(IF(BT207=-1,0,(IF(BT207&lt;BT$4,0,IF(BT207&gt;BT$3,1,((-BT$4+BT207)/BT$5))))))*100</f>
        <v>57.142857142857139</v>
      </c>
      <c r="BV207" s="73">
        <v>5</v>
      </c>
      <c r="BW207" s="66">
        <f>(IF(BV207=-1,0,(IF(BV207&lt;BV$4,0,IF(BV207&gt;BV$3,1,((-BV$4+BV207)/BV$5))))))*100</f>
        <v>71.428571428571431</v>
      </c>
      <c r="BX207" s="77">
        <f>+SUM(BN207,BL207,BP207,BR207,BT207,BV207)</f>
        <v>31</v>
      </c>
      <c r="BY207" s="80">
        <f>(IF(BX207=-1,0,(IF(BX207&lt;BX$4,0,IF(BX207&gt;BX$3,1,((-BX$4+BX207)/BX$5))))))*100</f>
        <v>62</v>
      </c>
      <c r="BZ207" s="78">
        <f>+BY207</f>
        <v>62</v>
      </c>
      <c r="CA207" s="115">
        <f>+ROUND(BY207,1)</f>
        <v>62</v>
      </c>
      <c r="CB207" s="72">
        <f>RANK(BZ207,BZ$13:BZ$224)</f>
        <v>61</v>
      </c>
      <c r="CC207" s="73">
        <v>8</v>
      </c>
      <c r="CD207" s="68">
        <f>(IF(CC207=-1,0,(IF(CC207&gt;CC$4,0,IF(CC207&lt;CC$3,1,((CC$4-CC207)/CC$5))))))*100</f>
        <v>91.666666666666657</v>
      </c>
      <c r="CE207" s="73">
        <v>144</v>
      </c>
      <c r="CF207" s="66">
        <f>(IF(CE207=-1,0,(IF(CE207&gt;CE$4,0,IF(CE207&lt;CE$3,1,((CE$4-CE207)/CE$5))))))*100</f>
        <v>85.316846986089644</v>
      </c>
      <c r="CG207" s="73">
        <v>60.730206799536198</v>
      </c>
      <c r="CH207" s="66">
        <f>(IF(CG207=-1,0,(IF(CG207&gt;CG$4,0,IF(CG207&lt;CG$3,1,((CG$4-CG207)/CG$5)^$CH$3)))))*100</f>
        <v>48.227102259685608</v>
      </c>
      <c r="CI207" s="73">
        <v>45</v>
      </c>
      <c r="CJ207" s="78">
        <f>IF(CI207="NO VAT","No VAT",(IF(CI207="NO REFUND",0,(IF(CI207&gt;CI$5,0,IF(CI207&lt;CI$3,1,((CI$5-CI207)/CI$5))))))*100)</f>
        <v>10</v>
      </c>
      <c r="CK207" s="73">
        <v>62.1666666666667</v>
      </c>
      <c r="CL207" s="68">
        <f>IF(CK207="NO VAT","No VAT",(IF(CK207="NO REFUND",0,(IF(CK207&gt;CK$4,0,IF(CK207&lt;CK$3,1,((CK$4-CK207)/CK$5))))))*100)</f>
        <v>0</v>
      </c>
      <c r="CM207" s="73">
        <v>1.5</v>
      </c>
      <c r="CN207" s="68">
        <f>IF(CM207="NO CIT","No CIT",IF(CM207&gt;CM$4,0,IF(CM207&lt;CM$3,1,((CM$4-CM207)/CM$5)))*100)</f>
        <v>100</v>
      </c>
      <c r="CO207" s="73">
        <v>0</v>
      </c>
      <c r="CP207" s="66">
        <f>IF(CO207="NO CIT","No CIT",IF(CO207&gt;CO$4,0,IF(CO207&lt;CO$3,1,((CO$5-CO207)/CO$5)))*100)</f>
        <v>100</v>
      </c>
      <c r="CQ207" s="157">
        <f>IF(OR(ISNUMBER(CJ207),ISNUMBER(CL207),ISNUMBER(CN207),ISNUMBER(CP207)),AVERAGE(CJ207,CL207,CN207,CP207),"")</f>
        <v>52.5</v>
      </c>
      <c r="CR207" s="128">
        <f>AVERAGE(CD207,CF207,CH207,CQ207)</f>
        <v>69.42765397811047</v>
      </c>
      <c r="CS207" s="78">
        <f>+CR207</f>
        <v>69.42765397811047</v>
      </c>
      <c r="CT207" s="115">
        <f>ROUND(CR207,1)</f>
        <v>69.400000000000006</v>
      </c>
      <c r="CU207" s="69">
        <f>RANK(CS207,CS$13:CS$224)</f>
        <v>108</v>
      </c>
      <c r="CV207" s="73">
        <v>12</v>
      </c>
      <c r="CW207" s="68">
        <f>(IF(CV207=-1,0,(IF(CV207&gt;CV$4,0,IF(CV207&lt;CV$3,1,((CV$4-CV207)/CV$5))))))*100</f>
        <v>93.081761006289312</v>
      </c>
      <c r="CX207" s="73">
        <v>3</v>
      </c>
      <c r="CY207" s="68">
        <f>(IF(CX207=-1,0,(IF(CX207&gt;CX$4,0,IF(CX207&lt;CX$3,1,((CX$4-CX207)/CX$5))))))*100</f>
        <v>98.816568047337284</v>
      </c>
      <c r="CZ207" s="73">
        <v>374.84615384615398</v>
      </c>
      <c r="DA207" s="68">
        <f>(IF(CZ207=-1,0,(IF(CZ207&gt;CZ$4,0,IF(CZ207&lt;CZ$3,1,((CZ$4-CZ207)/CZ$5))))))*100</f>
        <v>64.63715529753263</v>
      </c>
      <c r="DB207" s="73">
        <v>200</v>
      </c>
      <c r="DC207" s="68">
        <f>(IF(DB207=-1,0,(IF(DB207&gt;DB$4,0,IF(DB207&lt;DB$3,1,((DB$4-DB207)/DB$5))))))*100</f>
        <v>50</v>
      </c>
      <c r="DD207" s="73">
        <v>80</v>
      </c>
      <c r="DE207" s="68">
        <f>(IF(DD207=-1,0,(IF(DD207&gt;DD$4,0,IF(DD207&lt;DD$3,1,((DD$4-DD207)/DD$5))))))*100</f>
        <v>71.68458781362007</v>
      </c>
      <c r="DF207" s="73">
        <v>26.923076923076898</v>
      </c>
      <c r="DG207" s="68">
        <f>(IF(DF207=-1,0,(IF(DF207&gt;DF$4,0,IF(DF207&lt;DF$3,1,((DF$4-DF207)/DF$5))))))*100</f>
        <v>89.153524299967827</v>
      </c>
      <c r="DH207" s="73">
        <v>596.15384615384596</v>
      </c>
      <c r="DI207" s="68">
        <f>(IF(DH207=-1,0,(IF(DH207&gt;DH$4,0,IF(DH207&lt;DH$3,1,((DH$4-DH207)/DH$5))))))*100</f>
        <v>50.320512820512839</v>
      </c>
      <c r="DJ207" s="73">
        <v>144.444444444444</v>
      </c>
      <c r="DK207" s="66">
        <f>(IF(DJ207=-1,0,(IF(DJ207&gt;DJ$4,0,IF(DJ207&lt;DJ$3,1,((DJ$4-DJ207)/DJ$5))))))*100</f>
        <v>79.365079365079424</v>
      </c>
      <c r="DL207" s="78">
        <f>AVERAGE(CW207,CY207,DA207,DC207,DE207,DG207,DI207,DK207)</f>
        <v>74.632398581292421</v>
      </c>
      <c r="DM207" s="78">
        <f>+DL207</f>
        <v>74.632398581292421</v>
      </c>
      <c r="DN207" s="115">
        <f>ROUND(DL207,1)</f>
        <v>74.599999999999994</v>
      </c>
      <c r="DO207" s="69">
        <f>RANK(DM207,DM$13:DM$224)</f>
        <v>90</v>
      </c>
      <c r="DP207" s="67">
        <v>565</v>
      </c>
      <c r="DQ207" s="66">
        <f>(IF(DP207=-1,0,(IF(DP207&gt;DP$4,0,IF(DP207&lt;DP$3,1,((DP$4-DP207)/DP$5))))))*100</f>
        <v>63.524590163934427</v>
      </c>
      <c r="DR207" s="67">
        <v>21.8</v>
      </c>
      <c r="DS207" s="66">
        <f>(IF(DR207=-1,0,(IF(DR207&gt;DR$4,0,IF(DR207&lt;DR$3,1,((DR$4-DR207)/DR$5))))))*100</f>
        <v>75.590551181102356</v>
      </c>
      <c r="DT207" s="67">
        <v>6.5</v>
      </c>
      <c r="DU207" s="66">
        <f>DT207/18*100</f>
        <v>36.111111111111107</v>
      </c>
      <c r="DV207" s="78">
        <f>AVERAGE(DU207,DQ207,DS207)</f>
        <v>58.408750818715966</v>
      </c>
      <c r="DW207" s="78">
        <f>+DV207</f>
        <v>58.408750818715966</v>
      </c>
      <c r="DX207" s="115">
        <f>ROUND(DV207,1)</f>
        <v>58.4</v>
      </c>
      <c r="DY207" s="69">
        <f>RANK(DW207,DW$13:DW$224)</f>
        <v>88</v>
      </c>
      <c r="DZ207" s="67">
        <v>51.338390283926401</v>
      </c>
      <c r="EA207" s="68">
        <f>(IF(DZ207=-1,0,(IF(DZ207&lt;DZ$4,0,IF(DZ207&gt;DZ$3,1,((-DZ$4+DZ207)/DZ$5))))))*100</f>
        <v>55.261991694215716</v>
      </c>
      <c r="EB207" s="67">
        <v>8.5</v>
      </c>
      <c r="EC207" s="66">
        <f>(IF(EB207=-1,0,(IF(EB207&lt;EB$4,0,IF(EB207&gt;EB$3,1,((-EB$4+EB207)/EB$5))))))*100</f>
        <v>53.125</v>
      </c>
      <c r="ED207" s="68">
        <f>AVERAGE(EA207,EC207)</f>
        <v>54.193495847107855</v>
      </c>
      <c r="EE207" s="78">
        <f>+ED207</f>
        <v>54.193495847107855</v>
      </c>
      <c r="EF207" s="115">
        <f>ROUND(ED207,1)</f>
        <v>54.2</v>
      </c>
      <c r="EG207" s="69">
        <f>RANK(EE207,EE$13:EE$224)</f>
        <v>69</v>
      </c>
      <c r="EH207" s="94"/>
      <c r="EI207" s="94"/>
      <c r="EJ207" s="94"/>
      <c r="EK207" s="83">
        <f>RANK(EN207,EN$13:EN$224)</f>
        <v>78</v>
      </c>
      <c r="EL207" s="134">
        <f>ROUND(EM207,1)</f>
        <v>68.7</v>
      </c>
      <c r="EM207" s="158">
        <f>AVERAGE(Q207,AC207,BA207,BH207,BY207,CR207,DL207,DV207,ED207,AO207)</f>
        <v>68.657057176559917</v>
      </c>
      <c r="EN207" s="139">
        <f>AVERAGE(Q207,AC207,BA207,BH207,BY207,CR207,DL207,DV207,ED207,AO207)</f>
        <v>68.657057176559917</v>
      </c>
      <c r="EO207" s="95"/>
      <c r="EP207" s="85"/>
      <c r="EQ207" s="46"/>
    </row>
    <row r="208" spans="1:147" ht="14.45" customHeight="1" x14ac:dyDescent="0.25">
      <c r="A208" s="64" t="s">
        <v>191</v>
      </c>
      <c r="B208" s="156" t="str">
        <f>INDEX('Economy Names'!$A$2:$H$213,'Economy Names'!L197,'Economy Names'!$K$1)</f>
        <v>Turkey</v>
      </c>
      <c r="C208" s="65">
        <v>7</v>
      </c>
      <c r="D208" s="66">
        <f>(IF(C208=-1,0,(IF(C208&gt;C$4,0,IF(C208&lt;C$3,1,((C$4-C208)/C$5))))))*100</f>
        <v>64.705882352941174</v>
      </c>
      <c r="E208" s="65">
        <v>7</v>
      </c>
      <c r="F208" s="66">
        <f>(IF(E208=-1,0,(IF(E208&gt;E$4,0,IF(E208&lt;E$3,1,((E$4-E208)/E$5))))))*100</f>
        <v>93.467336683417088</v>
      </c>
      <c r="G208" s="67">
        <v>6.0353478121367896</v>
      </c>
      <c r="H208" s="66">
        <f>(IF(G208=-1,0,(IF(G208&gt;G$4,0,IF(G208&lt;G$3,1,((G$4-G208)/G$5))))))*100</f>
        <v>96.982326093931604</v>
      </c>
      <c r="I208" s="65">
        <v>7</v>
      </c>
      <c r="J208" s="66">
        <f>(IF(I208=-1,0,(IF(I208&gt;I$4,0,IF(I208&lt;I$3,1,((I$4-I208)/I$5))))))*100</f>
        <v>64.705882352941174</v>
      </c>
      <c r="K208" s="65">
        <v>7</v>
      </c>
      <c r="L208" s="66">
        <f>(IF(K208=-1,0,(IF(K208&gt;K$4,0,IF(K208&lt;K$3,1,((K$4-K208)/K$5))))))*100</f>
        <v>93.467336683417088</v>
      </c>
      <c r="M208" s="67">
        <v>6.0353478121367896</v>
      </c>
      <c r="N208" s="68">
        <f>(IF(M208=-1,0,(IF(M208&gt;M$4,0,IF(M208&lt;M$3,1,((M$4-M208)/M$5))))))*100</f>
        <v>96.982326093931604</v>
      </c>
      <c r="O208" s="67">
        <v>0</v>
      </c>
      <c r="P208" s="66">
        <f>(IF(O208=-1,0,(IF(O208&gt;O$4,0,IF(O208&lt;O$3,1,((O$4-O208)/O$5))))))*100</f>
        <v>100</v>
      </c>
      <c r="Q208" s="68">
        <f>25%*P208+12.5%*D208+12.5%*F208+12.5%*H208+12.5%*J208+12.5%*L208+12.5%*N208</f>
        <v>88.788886282572477</v>
      </c>
      <c r="R208" s="78">
        <f>+Q208</f>
        <v>88.788886282572477</v>
      </c>
      <c r="S208" s="115">
        <f>+ROUND(Q208,1)</f>
        <v>88.8</v>
      </c>
      <c r="T208" s="69">
        <f>RANK(R208,R$13:R$224)</f>
        <v>77</v>
      </c>
      <c r="U208" s="70">
        <v>18</v>
      </c>
      <c r="V208" s="66">
        <f>(IF(U208=-1,0,(IF(U208&gt;U$4,0,IF(U208&lt;U$3,1,((U$4-U208)/U$5))))))*100</f>
        <v>48</v>
      </c>
      <c r="W208" s="70">
        <v>100</v>
      </c>
      <c r="X208" s="66">
        <f>(IF(W208=-1,0,(IF(W208&gt;W$4,0,IF(W208&lt;W$3,1,((W$4-W208)/W$5))))))*100</f>
        <v>78.674351585014406</v>
      </c>
      <c r="Y208" s="71">
        <v>3.603130373975</v>
      </c>
      <c r="Z208" s="68">
        <f>(IF(Y208=-1,0,(IF(Y208&gt;Y$4,0,IF(Y208&lt;Y$3,1,((Y$4-Y208)/Y$5))))))*100</f>
        <v>81.984348130124999</v>
      </c>
      <c r="AA208" s="70">
        <v>13</v>
      </c>
      <c r="AB208" s="66">
        <f>IF(AA208="No Practice", 0, AA208/15*100)</f>
        <v>86.666666666666671</v>
      </c>
      <c r="AC208" s="68">
        <f>AVERAGE(V208,X208,Z208,AB208)</f>
        <v>73.831341595451519</v>
      </c>
      <c r="AD208" s="68">
        <f>+AC208</f>
        <v>73.831341595451519</v>
      </c>
      <c r="AE208" s="115">
        <f>+ROUND(AC208,1)</f>
        <v>73.8</v>
      </c>
      <c r="AF208" s="72">
        <f>RANK(AD208,AD$13:AD$224)</f>
        <v>53</v>
      </c>
      <c r="AG208" s="70">
        <v>4</v>
      </c>
      <c r="AH208" s="66">
        <f>(IF(AG208=-1,0,(IF(AG208&gt;AG$4,0,IF(AG208&lt;AG$3,1,((AG$4-AG208)/AG$5))))))*100</f>
        <v>83.333333333333343</v>
      </c>
      <c r="AI208" s="70">
        <v>34</v>
      </c>
      <c r="AJ208" s="66">
        <f>(IF(AI208=-1,0,(IF(AI208&gt;AI$4,0,IF(AI208&lt;AI$3,1,((AI$4-AI208)/AI$5))))))*100</f>
        <v>93.043478260869563</v>
      </c>
      <c r="AK208" s="71">
        <v>62.2505453876677</v>
      </c>
      <c r="AL208" s="66">
        <f>(IF(AK208=-1,0,(IF(AK208&gt;AK$4,0,IF(AK208&lt;AK$3,1,((AK$4-AK208)/AK$5))))))*100</f>
        <v>99.2314747483004</v>
      </c>
      <c r="AM208" s="70">
        <v>5</v>
      </c>
      <c r="AN208" s="66">
        <f>+IF(AM208="No Practice",0,AM208/8)*100</f>
        <v>62.5</v>
      </c>
      <c r="AO208" s="74">
        <f>AVERAGE(AH208,AJ208,AL208,AN208)</f>
        <v>84.527071585625833</v>
      </c>
      <c r="AP208" s="68">
        <f>+AO208</f>
        <v>84.527071585625833</v>
      </c>
      <c r="AQ208" s="115">
        <f>+ROUND(AO208,1)</f>
        <v>84.5</v>
      </c>
      <c r="AR208" s="69">
        <f>RANK(AP208,AP$13:AP$224)</f>
        <v>41</v>
      </c>
      <c r="AS208" s="75">
        <v>6</v>
      </c>
      <c r="AT208" s="66">
        <f>(IF(AS208=-1,0,(IF(AS208&gt;AS$4,0,IF(AS208&lt;AS$3,1,((AS$4-AS208)/AS$5))))))*100</f>
        <v>58.333333333333336</v>
      </c>
      <c r="AU208" s="75">
        <v>4.5</v>
      </c>
      <c r="AV208" s="66">
        <f>(IF(AU208=-1,0,(IF(AU208&gt;AU$4,0,IF(AU208&lt;AU$3,1,((AU$4-AU208)/AU$5))))))*100</f>
        <v>98.325358851674636</v>
      </c>
      <c r="AW208" s="75">
        <v>3.0193942455093099</v>
      </c>
      <c r="AX208" s="68">
        <f>(IF(AW208=-1,0,(IF(AW208&gt;AW$4,0,IF(AW208&lt;AW$3,1,((AW$4-AW208)/AW$5))))))*100</f>
        <v>79.870705029937923</v>
      </c>
      <c r="AY208" s="75">
        <v>27</v>
      </c>
      <c r="AZ208" s="66">
        <f>+IF(AY208="No Practice",0,AY208/30)*100</f>
        <v>90</v>
      </c>
      <c r="BA208" s="76">
        <f>AVERAGE(AT208,AV208,AX208,AZ208)</f>
        <v>81.632349303736476</v>
      </c>
      <c r="BB208" s="68">
        <f>+BA208</f>
        <v>81.632349303736476</v>
      </c>
      <c r="BC208" s="115">
        <f>+ROUND(BA208,1)</f>
        <v>81.599999999999994</v>
      </c>
      <c r="BD208" s="69">
        <f>RANK(BB208,BB$13:BB$224)</f>
        <v>27</v>
      </c>
      <c r="BE208" s="73">
        <v>8</v>
      </c>
      <c r="BF208" s="73">
        <v>7</v>
      </c>
      <c r="BG208" s="77">
        <f>+SUM(BE208,BF208)</f>
        <v>15</v>
      </c>
      <c r="BH208" s="76">
        <f>(IF(BG208=-1,0,(IF(BG208&lt;BG$4,0,IF(BG208&gt;BG$3,1,((-BG$4+BG208)/BG$5))))))*100</f>
        <v>75</v>
      </c>
      <c r="BI208" s="119">
        <f>+BH208</f>
        <v>75</v>
      </c>
      <c r="BJ208" s="115">
        <f>ROUND(BH208,1)</f>
        <v>75</v>
      </c>
      <c r="BK208" s="69">
        <f>RANK(BI208,BI$13:BI$224)</f>
        <v>37</v>
      </c>
      <c r="BL208" s="73">
        <v>9</v>
      </c>
      <c r="BM208" s="68">
        <f>(IF(BL208=-1,0,(IF(BL208&lt;BL$4,0,IF(BL208&gt;BL$3,1,((-BL$4+BL208)/BL$5))))))*100</f>
        <v>90</v>
      </c>
      <c r="BN208" s="73">
        <v>5</v>
      </c>
      <c r="BO208" s="68">
        <f>(IF(BN208=-1,0,(IF(BN208&lt;BN$4,0,IF(BN208&gt;BN$3,1,((-BN$4+BN208)/BN$5))))))*100</f>
        <v>50</v>
      </c>
      <c r="BP208" s="73">
        <v>6</v>
      </c>
      <c r="BQ208" s="68">
        <f>(IF(BP208=-1,0,(IF(BP208&lt;BP$4,0,IF(BP208&gt;BP$3,1,((-BP$4+BP208)/BP$5))))))*100</f>
        <v>60</v>
      </c>
      <c r="BR208" s="73">
        <v>6</v>
      </c>
      <c r="BS208" s="78">
        <f>(IF(BR208=-1,0,(IF(BR208&lt;BR$4,0,IF(BR208&gt;BR$3,1,((-BR$4+BR208)/BR$5))))))*100</f>
        <v>100</v>
      </c>
      <c r="BT208" s="73">
        <v>6</v>
      </c>
      <c r="BU208" s="68">
        <f>(IF(BT208=-1,0,(IF(BT208&lt;BT$4,0,IF(BT208&gt;BT$3,1,((-BT$4+BT208)/BT$5))))))*100</f>
        <v>85.714285714285708</v>
      </c>
      <c r="BV208" s="73">
        <v>6</v>
      </c>
      <c r="BW208" s="66">
        <f>(IF(BV208=-1,0,(IF(BV208&lt;BV$4,0,IF(BV208&gt;BV$3,1,((-BV$4+BV208)/BV$5))))))*100</f>
        <v>85.714285714285708</v>
      </c>
      <c r="BX208" s="77">
        <f>+SUM(BN208,BL208,BP208,BR208,BT208,BV208)</f>
        <v>38</v>
      </c>
      <c r="BY208" s="80">
        <f>(IF(BX208=-1,0,(IF(BX208&lt;BX$4,0,IF(BX208&gt;BX$3,1,((-BX$4+BX208)/BX$5))))))*100</f>
        <v>76</v>
      </c>
      <c r="BZ208" s="78">
        <f>+BY208</f>
        <v>76</v>
      </c>
      <c r="CA208" s="115">
        <f>+ROUND(BY208,1)</f>
        <v>76</v>
      </c>
      <c r="CB208" s="72">
        <f>RANK(BZ208,BZ$13:BZ$224)</f>
        <v>21</v>
      </c>
      <c r="CC208" s="73">
        <v>10</v>
      </c>
      <c r="CD208" s="68">
        <f>(IF(CC208=-1,0,(IF(CC208&gt;CC$4,0,IF(CC208&lt;CC$3,1,((CC$4-CC208)/CC$5))))))*100</f>
        <v>88.333333333333329</v>
      </c>
      <c r="CE208" s="73">
        <v>170</v>
      </c>
      <c r="CF208" s="66">
        <f>(IF(CE208=-1,0,(IF(CE208&gt;CE$4,0,IF(CE208&lt;CE$3,1,((CE$4-CE208)/CE$5))))))*100</f>
        <v>81.298299845440496</v>
      </c>
      <c r="CG208" s="73">
        <v>42.285736965747503</v>
      </c>
      <c r="CH208" s="66">
        <f>(IF(CG208=-1,0,(IF(CG208&gt;CG$4,0,IF(CG208&lt;CG$3,1,((CG$4-CG208)/CG$5)^$CH$3)))))*100</f>
        <v>76.928065116730096</v>
      </c>
      <c r="CI208" s="73" t="s">
        <v>1976</v>
      </c>
      <c r="CJ208" s="78" t="str">
        <f>IF(CI208="NO VAT","No VAT",(IF(CI208="NO REFUND",0,(IF(CI208&gt;CI$5,0,IF(CI208&lt;CI$3,1,((CI$5-CI208)/CI$5))))))*100)</f>
        <v>No VAT</v>
      </c>
      <c r="CK208" s="73" t="s">
        <v>1976</v>
      </c>
      <c r="CL208" s="68" t="str">
        <f>IF(CK208="NO VAT","No VAT",(IF(CK208="NO REFUND",0,(IF(CK208&gt;CK$4,0,IF(CK208&lt;CK$3,1,((CK$4-CK208)/CK$5))))))*100)</f>
        <v>No VAT</v>
      </c>
      <c r="CM208" s="73">
        <v>1.5</v>
      </c>
      <c r="CN208" s="68">
        <f>IF(CM208="NO CIT","No CIT",IF(CM208&gt;CM$4,0,IF(CM208&lt;CM$3,1,((CM$4-CM208)/CM$5)))*100)</f>
        <v>100</v>
      </c>
      <c r="CO208" s="73">
        <v>0</v>
      </c>
      <c r="CP208" s="66">
        <f>IF(CO208="NO CIT","No CIT",IF(CO208&gt;CO$4,0,IF(CO208&lt;CO$3,1,((CO$5-CO208)/CO$5)))*100)</f>
        <v>100</v>
      </c>
      <c r="CQ208" s="157">
        <f>IF(OR(ISNUMBER(CJ208),ISNUMBER(CL208),ISNUMBER(CN208),ISNUMBER(CP208)),AVERAGE(CJ208,CL208,CN208,CP208),"")</f>
        <v>100</v>
      </c>
      <c r="CR208" s="128">
        <f>AVERAGE(CD208,CF208,CH208,CQ208)</f>
        <v>86.639924573875987</v>
      </c>
      <c r="CS208" s="78">
        <f>+CR208</f>
        <v>86.639924573875987</v>
      </c>
      <c r="CT208" s="115">
        <f>ROUND(CR208,1)</f>
        <v>86.6</v>
      </c>
      <c r="CU208" s="69">
        <f>RANK(CS208,CS$13:CS$224)</f>
        <v>26</v>
      </c>
      <c r="CV208" s="73">
        <v>9.75</v>
      </c>
      <c r="CW208" s="68">
        <f>(IF(CV208=-1,0,(IF(CV208&gt;CV$4,0,IF(CV208&lt;CV$3,1,((CV$4-CV208)/CV$5))))))*100</f>
        <v>94.496855345911939</v>
      </c>
      <c r="CX208" s="73">
        <v>4</v>
      </c>
      <c r="CY208" s="68">
        <f>(IF(CX208=-1,0,(IF(CX208&gt;CX$4,0,IF(CX208&lt;CX$3,1,((CX$4-CX208)/CX$5))))))*100</f>
        <v>98.224852071005913</v>
      </c>
      <c r="CZ208" s="73">
        <v>338</v>
      </c>
      <c r="DA208" s="68">
        <f>(IF(CZ208=-1,0,(IF(CZ208&gt;CZ$4,0,IF(CZ208&lt;CZ$3,1,((CZ$4-CZ208)/CZ$5))))))*100</f>
        <v>68.113207547169807</v>
      </c>
      <c r="DB208" s="73">
        <v>55</v>
      </c>
      <c r="DC208" s="68">
        <f>(IF(DB208=-1,0,(IF(DB208&gt;DB$4,0,IF(DB208&lt;DB$3,1,((DB$4-DB208)/DB$5))))))*100</f>
        <v>86.25</v>
      </c>
      <c r="DD208" s="73">
        <v>6.5</v>
      </c>
      <c r="DE208" s="68">
        <f>(IF(DD208=-1,0,(IF(DD208&gt;DD$4,0,IF(DD208&lt;DD$3,1,((DD$4-DD208)/DD$5))))))*100</f>
        <v>98.028673835125446</v>
      </c>
      <c r="DF208" s="73">
        <v>2</v>
      </c>
      <c r="DG208" s="68">
        <f>(IF(DF208=-1,0,(IF(DF208&gt;DF$4,0,IF(DF208&lt;DF$3,1,((DF$4-DF208)/DF$5))))))*100</f>
        <v>99.581589958159</v>
      </c>
      <c r="DH208" s="73">
        <v>46</v>
      </c>
      <c r="DI208" s="68">
        <f>(IF(DH208=-1,0,(IF(DH208&gt;DH$4,0,IF(DH208&lt;DH$3,1,((DH$4-DH208)/DH$5))))))*100</f>
        <v>96.166666666666671</v>
      </c>
      <c r="DJ208" s="73">
        <v>55</v>
      </c>
      <c r="DK208" s="66">
        <f>(IF(DJ208=-1,0,(IF(DJ208&gt;DJ$4,0,IF(DJ208&lt;DJ$3,1,((DJ$4-DJ208)/DJ$5))))))*100</f>
        <v>92.142857142857139</v>
      </c>
      <c r="DL208" s="78">
        <f>AVERAGE(CW208,CY208,DA208,DC208,DE208,DG208,DI208,DK208)</f>
        <v>91.625587820861981</v>
      </c>
      <c r="DM208" s="78">
        <f>+DL208</f>
        <v>91.625587820861981</v>
      </c>
      <c r="DN208" s="115">
        <f>ROUND(DL208,1)</f>
        <v>91.6</v>
      </c>
      <c r="DO208" s="69">
        <f>RANK(DM208,DM$13:DM$224)</f>
        <v>44</v>
      </c>
      <c r="DP208" s="67">
        <v>623</v>
      </c>
      <c r="DQ208" s="66">
        <f>(IF(DP208=-1,0,(IF(DP208&gt;DP$4,0,IF(DP208&lt;DP$3,1,((DP$4-DP208)/DP$5))))))*100</f>
        <v>58.770491803278688</v>
      </c>
      <c r="DR208" s="67">
        <v>24.9</v>
      </c>
      <c r="DS208" s="66">
        <f>(IF(DR208=-1,0,(IF(DR208&gt;DR$4,0,IF(DR208&lt;DR$3,1,((DR$4-DR208)/DR$5))))))*100</f>
        <v>72.103487064116976</v>
      </c>
      <c r="DT208" s="67">
        <v>15</v>
      </c>
      <c r="DU208" s="66">
        <f>DT208/18*100</f>
        <v>83.333333333333343</v>
      </c>
      <c r="DV208" s="78">
        <f>AVERAGE(DU208,DQ208,DS208)</f>
        <v>71.402437400243002</v>
      </c>
      <c r="DW208" s="78">
        <f>+DV208</f>
        <v>71.402437400243002</v>
      </c>
      <c r="DX208" s="115">
        <f>ROUND(DV208,1)</f>
        <v>71.400000000000006</v>
      </c>
      <c r="DY208" s="69">
        <f>RANK(DW208,DW$13:DW$224)</f>
        <v>24</v>
      </c>
      <c r="DZ208" s="67">
        <v>10.4982671645853</v>
      </c>
      <c r="EA208" s="68">
        <f>(IF(DZ208=-1,0,(IF(DZ208&lt;DZ$4,0,IF(DZ208&gt;DZ$3,1,((-DZ$4+DZ208)/DZ$5))))))*100</f>
        <v>11.300610510856082</v>
      </c>
      <c r="EB208" s="67">
        <v>10.5</v>
      </c>
      <c r="EC208" s="66">
        <f>(IF(EB208=-1,0,(IF(EB208&lt;EB$4,0,IF(EB208&gt;EB$3,1,((-EB$4+EB208)/EB$5))))))*100</f>
        <v>65.625</v>
      </c>
      <c r="ED208" s="68">
        <f>AVERAGE(EA208,EC208)</f>
        <v>38.462805255428037</v>
      </c>
      <c r="EE208" s="78">
        <f>+ED208</f>
        <v>38.462805255428037</v>
      </c>
      <c r="EF208" s="115">
        <f>ROUND(ED208,1)</f>
        <v>38.5</v>
      </c>
      <c r="EG208" s="69">
        <f>RANK(EE208,EE$13:EE$224)</f>
        <v>120</v>
      </c>
      <c r="EH208" s="94"/>
      <c r="EI208" s="94"/>
      <c r="EJ208" s="94"/>
      <c r="EK208" s="83">
        <f>RANK(EN208,EN$13:EN$224)</f>
        <v>33</v>
      </c>
      <c r="EL208" s="134">
        <f>ROUND(EM208,1)</f>
        <v>76.8</v>
      </c>
      <c r="EM208" s="158">
        <f>AVERAGE(Q208,AC208,BA208,BH208,BY208,CR208,DL208,DV208,ED208,AO208)</f>
        <v>76.791040381779524</v>
      </c>
      <c r="EN208" s="139">
        <f>AVERAGE(Q208,AC208,BA208,BH208,BY208,CR208,DL208,DV208,ED208,AO208)</f>
        <v>76.791040381779524</v>
      </c>
      <c r="EO208" s="95"/>
      <c r="EP208" s="85"/>
      <c r="EQ208" s="46"/>
    </row>
    <row r="209" spans="1:149" ht="14.45" customHeight="1" x14ac:dyDescent="0.25">
      <c r="A209" s="64" t="s">
        <v>192</v>
      </c>
      <c r="B209" s="156" t="str">
        <f>INDEX('Economy Names'!$A$2:$H$213,'Economy Names'!L198,'Economy Names'!$K$1)</f>
        <v>Uganda</v>
      </c>
      <c r="C209" s="65">
        <v>13</v>
      </c>
      <c r="D209" s="66">
        <f>(IF(C209=-1,0,(IF(C209&gt;C$4,0,IF(C209&lt;C$3,1,((C$4-C209)/C$5))))))*100</f>
        <v>29.411764705882355</v>
      </c>
      <c r="E209" s="65">
        <v>24</v>
      </c>
      <c r="F209" s="66">
        <f>(IF(E209=-1,0,(IF(E209&gt;E$4,0,IF(E209&lt;E$3,1,((E$4-E209)/E$5))))))*100</f>
        <v>76.381909547738687</v>
      </c>
      <c r="G209" s="67">
        <v>40.5176517410451</v>
      </c>
      <c r="H209" s="66">
        <f>(IF(G209=-1,0,(IF(G209&gt;G$4,0,IF(G209&lt;G$3,1,((G$4-G209)/G$5))))))*100</f>
        <v>79.741174129477457</v>
      </c>
      <c r="I209" s="65">
        <v>13</v>
      </c>
      <c r="J209" s="66">
        <f>(IF(I209=-1,0,(IF(I209&gt;I$4,0,IF(I209&lt;I$3,1,((I$4-I209)/I$5))))))*100</f>
        <v>29.411764705882355</v>
      </c>
      <c r="K209" s="65">
        <v>24</v>
      </c>
      <c r="L209" s="66">
        <f>(IF(K209=-1,0,(IF(K209&gt;K$4,0,IF(K209&lt;K$3,1,((K$4-K209)/K$5))))))*100</f>
        <v>76.381909547738687</v>
      </c>
      <c r="M209" s="67">
        <v>40.5176517410451</v>
      </c>
      <c r="N209" s="68">
        <f>(IF(M209=-1,0,(IF(M209&gt;M$4,0,IF(M209&lt;M$3,1,((M$4-M209)/M$5))))))*100</f>
        <v>79.741174129477457</v>
      </c>
      <c r="O209" s="67">
        <v>0</v>
      </c>
      <c r="P209" s="66">
        <f>(IF(O209=-1,0,(IF(O209&gt;O$4,0,IF(O209&lt;O$3,1,((O$4-O209)/O$5))))))*100</f>
        <v>100</v>
      </c>
      <c r="Q209" s="68">
        <f>25%*P209+12.5%*D209+12.5%*F209+12.5%*H209+12.5%*J209+12.5%*L209+12.5%*N209</f>
        <v>71.383712095774627</v>
      </c>
      <c r="R209" s="78">
        <f>+Q209</f>
        <v>71.383712095774627</v>
      </c>
      <c r="S209" s="115">
        <f>+ROUND(Q209,1)</f>
        <v>71.400000000000006</v>
      </c>
      <c r="T209" s="69">
        <f>RANK(R209,R$13:R$224)</f>
        <v>169</v>
      </c>
      <c r="U209" s="70">
        <v>18</v>
      </c>
      <c r="V209" s="66">
        <f>(IF(U209=-1,0,(IF(U209&gt;U$4,0,IF(U209&lt;U$3,1,((U$4-U209)/U$5))))))*100</f>
        <v>48</v>
      </c>
      <c r="W209" s="70">
        <v>113</v>
      </c>
      <c r="X209" s="66">
        <f>(IF(W209=-1,0,(IF(W209&gt;W$4,0,IF(W209&lt;W$3,1,((W$4-W209)/W$5))))))*100</f>
        <v>74.927953890489917</v>
      </c>
      <c r="Y209" s="71">
        <v>7.4277056554339298</v>
      </c>
      <c r="Z209" s="68">
        <f>(IF(Y209=-1,0,(IF(Y209&gt;Y$4,0,IF(Y209&lt;Y$3,1,((Y$4-Y209)/Y$5))))))*100</f>
        <v>62.861471722830352</v>
      </c>
      <c r="AA209" s="70">
        <v>12</v>
      </c>
      <c r="AB209" s="66">
        <f>IF(AA209="No Practice", 0, AA209/15*100)</f>
        <v>80</v>
      </c>
      <c r="AC209" s="68">
        <f>AVERAGE(V209,X209,Z209,AB209)</f>
        <v>66.447356403330076</v>
      </c>
      <c r="AD209" s="68">
        <f>+AC209</f>
        <v>66.447356403330076</v>
      </c>
      <c r="AE209" s="115">
        <f>+ROUND(AC209,1)</f>
        <v>66.400000000000006</v>
      </c>
      <c r="AF209" s="72">
        <f>RANK(AD209,AD$13:AD$224)</f>
        <v>113</v>
      </c>
      <c r="AG209" s="70">
        <v>6</v>
      </c>
      <c r="AH209" s="66">
        <f>(IF(AG209=-1,0,(IF(AG209&gt;AG$4,0,IF(AG209&lt;AG$3,1,((AG$4-AG209)/AG$5))))))*100</f>
        <v>50</v>
      </c>
      <c r="AI209" s="70">
        <v>66</v>
      </c>
      <c r="AJ209" s="66">
        <f>(IF(AI209=-1,0,(IF(AI209&gt;AI$4,0,IF(AI209&lt;AI$3,1,((AI$4-AI209)/AI$5))))))*100</f>
        <v>79.130434782608688</v>
      </c>
      <c r="AK209" s="71">
        <v>6930.1329484571897</v>
      </c>
      <c r="AL209" s="66">
        <f>(IF(AK209=-1,0,(IF(AK209&gt;AK$4,0,IF(AK209&lt;AK$3,1,((AK$4-AK209)/AK$5))))))*100</f>
        <v>14.442803105466792</v>
      </c>
      <c r="AM209" s="70">
        <v>4</v>
      </c>
      <c r="AN209" s="66">
        <f>+IF(AM209="No Practice",0,AM209/8)*100</f>
        <v>50</v>
      </c>
      <c r="AO209" s="74">
        <f>AVERAGE(AH209,AJ209,AL209,AN209)</f>
        <v>48.393309472018871</v>
      </c>
      <c r="AP209" s="68">
        <f>+AO209</f>
        <v>48.393309472018871</v>
      </c>
      <c r="AQ209" s="115">
        <f>+ROUND(AO209,1)</f>
        <v>48.4</v>
      </c>
      <c r="AR209" s="69">
        <f>RANK(AP209,AP$13:AP$224)</f>
        <v>168</v>
      </c>
      <c r="AS209" s="75">
        <v>10</v>
      </c>
      <c r="AT209" s="66">
        <f>(IF(AS209=-1,0,(IF(AS209&gt;AS$4,0,IF(AS209&lt;AS$3,1,((AS$4-AS209)/AS$5))))))*100</f>
        <v>25</v>
      </c>
      <c r="AU209" s="75">
        <v>42</v>
      </c>
      <c r="AV209" s="66">
        <f>(IF(AU209=-1,0,(IF(AU209&gt;AU$4,0,IF(AU209&lt;AU$3,1,((AU$4-AU209)/AU$5))))))*100</f>
        <v>80.382775119617222</v>
      </c>
      <c r="AW209" s="75">
        <v>3.9023053202417</v>
      </c>
      <c r="AX209" s="68">
        <f>(IF(AW209=-1,0,(IF(AW209&gt;AW$4,0,IF(AW209&lt;AW$3,1,((AW$4-AW209)/AW$5))))))*100</f>
        <v>73.984631198388655</v>
      </c>
      <c r="AY209" s="75">
        <v>10.5</v>
      </c>
      <c r="AZ209" s="66">
        <f>+IF(AY209="No Practice",0,AY209/30)*100</f>
        <v>35</v>
      </c>
      <c r="BA209" s="76">
        <f>AVERAGE(AT209,AV209,AX209,AZ209)</f>
        <v>53.591851579501466</v>
      </c>
      <c r="BB209" s="68">
        <f>+BA209</f>
        <v>53.591851579501466</v>
      </c>
      <c r="BC209" s="115">
        <f>+ROUND(BA209,1)</f>
        <v>53.6</v>
      </c>
      <c r="BD209" s="69">
        <f>RANK(BB209,BB$13:BB$224)</f>
        <v>135</v>
      </c>
      <c r="BE209" s="73">
        <v>7</v>
      </c>
      <c r="BF209" s="73">
        <v>5</v>
      </c>
      <c r="BG209" s="77">
        <f>+SUM(BE209,BF209)</f>
        <v>12</v>
      </c>
      <c r="BH209" s="76">
        <f>(IF(BG209=-1,0,(IF(BG209&lt;BG$4,0,IF(BG209&gt;BG$3,1,((-BG$4+BG209)/BG$5))))))*100</f>
        <v>60</v>
      </c>
      <c r="BI209" s="119">
        <f>+BH209</f>
        <v>60</v>
      </c>
      <c r="BJ209" s="115">
        <f>ROUND(BH209,1)</f>
        <v>60</v>
      </c>
      <c r="BK209" s="69">
        <f>RANK(BI209,BI$13:BI$224)</f>
        <v>80</v>
      </c>
      <c r="BL209" s="73">
        <v>3</v>
      </c>
      <c r="BM209" s="68">
        <f>(IF(BL209=-1,0,(IF(BL209&lt;BL$4,0,IF(BL209&gt;BL$3,1,((-BL$4+BL209)/BL$5))))))*100</f>
        <v>30</v>
      </c>
      <c r="BN209" s="73">
        <v>5</v>
      </c>
      <c r="BO209" s="68">
        <f>(IF(BN209=-1,0,(IF(BN209&lt;BN$4,0,IF(BN209&gt;BN$3,1,((-BN$4+BN209)/BN$5))))))*100</f>
        <v>50</v>
      </c>
      <c r="BP209" s="73">
        <v>7</v>
      </c>
      <c r="BQ209" s="68">
        <f>(IF(BP209=-1,0,(IF(BP209&lt;BP$4,0,IF(BP209&gt;BP$3,1,((-BP$4+BP209)/BP$5))))))*100</f>
        <v>70</v>
      </c>
      <c r="BR209" s="73">
        <v>3</v>
      </c>
      <c r="BS209" s="78">
        <f>(IF(BR209=-1,0,(IF(BR209&lt;BR$4,0,IF(BR209&gt;BR$3,1,((-BR$4+BR209)/BR$5))))))*100</f>
        <v>50</v>
      </c>
      <c r="BT209" s="73">
        <v>5</v>
      </c>
      <c r="BU209" s="68">
        <f>(IF(BT209=-1,0,(IF(BT209&lt;BT$4,0,IF(BT209&gt;BT$3,1,((-BT$4+BT209)/BT$5))))))*100</f>
        <v>71.428571428571431</v>
      </c>
      <c r="BV209" s="73">
        <v>5</v>
      </c>
      <c r="BW209" s="66">
        <f>(IF(BV209=-1,0,(IF(BV209&lt;BV$4,0,IF(BV209&gt;BV$3,1,((-BV$4+BV209)/BV$5))))))*100</f>
        <v>71.428571428571431</v>
      </c>
      <c r="BX209" s="77">
        <f>+SUM(BN209,BL209,BP209,BR209,BT209,BV209)</f>
        <v>28</v>
      </c>
      <c r="BY209" s="80">
        <f>(IF(BX209=-1,0,(IF(BX209&lt;BX$4,0,IF(BX209&gt;BX$3,1,((-BX$4+BX209)/BX$5))))))*100</f>
        <v>56.000000000000007</v>
      </c>
      <c r="BZ209" s="78">
        <f>+BY209</f>
        <v>56.000000000000007</v>
      </c>
      <c r="CA209" s="115">
        <f>+ROUND(BY209,1)</f>
        <v>56</v>
      </c>
      <c r="CB209" s="72">
        <f>RANK(BZ209,BZ$13:BZ$224)</f>
        <v>88</v>
      </c>
      <c r="CC209" s="73">
        <v>31</v>
      </c>
      <c r="CD209" s="68">
        <f>(IF(CC209=-1,0,(IF(CC209&gt;CC$4,0,IF(CC209&lt;CC$3,1,((CC$4-CC209)/CC$5))))))*100</f>
        <v>53.333333333333336</v>
      </c>
      <c r="CE209" s="73">
        <v>195</v>
      </c>
      <c r="CF209" s="66">
        <f>(IF(CE209=-1,0,(IF(CE209&gt;CE$4,0,IF(CE209&lt;CE$3,1,((CE$4-CE209)/CE$5))))))*100</f>
        <v>77.434312210200929</v>
      </c>
      <c r="CG209" s="73">
        <v>33.704910991439</v>
      </c>
      <c r="CH209" s="66">
        <f>(IF(CG209=-1,0,(IF(CG209&gt;CG$4,0,IF(CG209&lt;CG$3,1,((CG$4-CG209)/CG$5)^$CH$3)))))*100</f>
        <v>89.34651428960467</v>
      </c>
      <c r="CI209" s="73">
        <v>9</v>
      </c>
      <c r="CJ209" s="78">
        <f>IF(CI209="NO VAT","No VAT",(IF(CI209="NO REFUND",0,(IF(CI209&gt;CI$5,0,IF(CI209&lt;CI$3,1,((CI$5-CI209)/CI$5))))))*100)</f>
        <v>82</v>
      </c>
      <c r="CK209" s="73">
        <v>15.452380952381001</v>
      </c>
      <c r="CL209" s="68">
        <f>IF(CK209="NO VAT","No VAT",(IF(CK209="NO REFUND",0,(IF(CK209&gt;CK$4,0,IF(CK209&lt;CK$3,1,((CK$4-CK209)/CK$5))))))*100)</f>
        <v>76.346754918183407</v>
      </c>
      <c r="CM209" s="73">
        <v>20</v>
      </c>
      <c r="CN209" s="68">
        <f>IF(CM209="NO CIT","No CIT",IF(CM209&gt;CM$4,0,IF(CM209&lt;CM$3,1,((CM$4-CM209)/CM$5)))*100)</f>
        <v>66.055045871559642</v>
      </c>
      <c r="CO209" s="73">
        <v>11.285714285714301</v>
      </c>
      <c r="CP209" s="66">
        <f>IF(CO209="NO CIT","No CIT",IF(CO209&gt;CO$4,0,IF(CO209&lt;CO$3,1,((CO$5-CO209)/CO$5)))*100)</f>
        <v>64.732142857142819</v>
      </c>
      <c r="CQ209" s="157">
        <f>IF(OR(ISNUMBER(CJ209),ISNUMBER(CL209),ISNUMBER(CN209),ISNUMBER(CP209)),AVERAGE(CJ209,CL209,CN209,CP209),"")</f>
        <v>72.283485911721471</v>
      </c>
      <c r="CR209" s="128">
        <f>AVERAGE(CD209,CF209,CH209,CQ209)</f>
        <v>73.099411436215092</v>
      </c>
      <c r="CS209" s="78">
        <f>+CR209</f>
        <v>73.099411436215092</v>
      </c>
      <c r="CT209" s="115">
        <f>ROUND(CR209,1)</f>
        <v>73.099999999999994</v>
      </c>
      <c r="CU209" s="69">
        <f>RANK(CS209,CS$13:CS$224)</f>
        <v>92</v>
      </c>
      <c r="CV209" s="73">
        <v>59</v>
      </c>
      <c r="CW209" s="68">
        <f>(IF(CV209=-1,0,(IF(CV209&gt;CV$4,0,IF(CV209&lt;CV$3,1,((CV$4-CV209)/CV$5))))))*100</f>
        <v>63.522012578616348</v>
      </c>
      <c r="CX209" s="73">
        <v>24</v>
      </c>
      <c r="CY209" s="68">
        <f>(IF(CX209=-1,0,(IF(CX209&gt;CX$4,0,IF(CX209&lt;CX$3,1,((CX$4-CX209)/CX$5))))))*100</f>
        <v>86.390532544378701</v>
      </c>
      <c r="CZ209" s="73">
        <v>209.375</v>
      </c>
      <c r="DA209" s="68">
        <f>(IF(CZ209=-1,0,(IF(CZ209&gt;CZ$4,0,IF(CZ209&lt;CZ$3,1,((CZ$4-CZ209)/CZ$5))))))*100</f>
        <v>80.247641509433961</v>
      </c>
      <c r="DB209" s="73">
        <v>101.875</v>
      </c>
      <c r="DC209" s="68">
        <f>(IF(DB209=-1,0,(IF(DB209&gt;DB$4,0,IF(DB209&lt;DB$3,1,((DB$4-DB209)/DB$5))))))*100</f>
        <v>74.53125</v>
      </c>
      <c r="DD209" s="73">
        <v>145</v>
      </c>
      <c r="DE209" s="68">
        <f>(IF(DD209=-1,0,(IF(DD209&gt;DD$4,0,IF(DD209&lt;DD$3,1,((DD$4-DD209)/DD$5))))))*100</f>
        <v>48.387096774193552</v>
      </c>
      <c r="DF209" s="73">
        <v>96</v>
      </c>
      <c r="DG209" s="68">
        <f>(IF(DF209=-1,0,(IF(DF209&gt;DF$4,0,IF(DF209&lt;DF$3,1,((DF$4-DF209)/DF$5))))))*100</f>
        <v>60.251046025104607</v>
      </c>
      <c r="DH209" s="73">
        <v>446.6875</v>
      </c>
      <c r="DI209" s="68">
        <f>(IF(DH209=-1,0,(IF(DH209&gt;DH$4,0,IF(DH209&lt;DH$3,1,((DH$4-DH209)/DH$5))))))*100</f>
        <v>62.776041666666671</v>
      </c>
      <c r="DJ209" s="73">
        <v>295.625</v>
      </c>
      <c r="DK209" s="66">
        <f>(IF(DJ209=-1,0,(IF(DJ209&gt;DJ$4,0,IF(DJ209&lt;DJ$3,1,((DJ$4-DJ209)/DJ$5))))))*100</f>
        <v>57.767857142857139</v>
      </c>
      <c r="DL209" s="78">
        <f>AVERAGE(CW209,CY209,DA209,DC209,DE209,DG209,DI209,DK209)</f>
        <v>66.734184780156369</v>
      </c>
      <c r="DM209" s="78">
        <f>+DL209</f>
        <v>66.734184780156369</v>
      </c>
      <c r="DN209" s="115">
        <f>ROUND(DL209,1)</f>
        <v>66.7</v>
      </c>
      <c r="DO209" s="69">
        <f>RANK(DM209,DM$13:DM$224)</f>
        <v>121</v>
      </c>
      <c r="DP209" s="67">
        <v>490</v>
      </c>
      <c r="DQ209" s="66">
        <f>(IF(DP209=-1,0,(IF(DP209&gt;DP$4,0,IF(DP209&lt;DP$3,1,((DP$4-DP209)/DP$5))))))*100</f>
        <v>69.672131147540981</v>
      </c>
      <c r="DR209" s="67">
        <v>31.3</v>
      </c>
      <c r="DS209" s="66">
        <f>(IF(DR209=-1,0,(IF(DR209&gt;DR$4,0,IF(DR209&lt;DR$3,1,((DR$4-DR209)/DR$5))))))*100</f>
        <v>64.904386951631039</v>
      </c>
      <c r="DT209" s="67">
        <v>8.5</v>
      </c>
      <c r="DU209" s="66">
        <f>DT209/18*100</f>
        <v>47.222222222222221</v>
      </c>
      <c r="DV209" s="78">
        <f>AVERAGE(DU209,DQ209,DS209)</f>
        <v>60.599580107131409</v>
      </c>
      <c r="DW209" s="78">
        <f>+DV209</f>
        <v>60.599580107131409</v>
      </c>
      <c r="DX209" s="115">
        <f>ROUND(DV209,1)</f>
        <v>60.6</v>
      </c>
      <c r="DY209" s="69">
        <f>RANK(DW209,DW$13:DW$224)</f>
        <v>77</v>
      </c>
      <c r="DZ209" s="67">
        <v>40.306619781889999</v>
      </c>
      <c r="EA209" s="68">
        <f>(IF(DZ209=-1,0,(IF(DZ209&lt;DZ$4,0,IF(DZ209&gt;DZ$3,1,((-DZ$4+DZ209)/DZ$5))))))*100</f>
        <v>43.38710417856835</v>
      </c>
      <c r="EB209" s="67">
        <v>7</v>
      </c>
      <c r="EC209" s="66">
        <f>(IF(EB209=-1,0,(IF(EB209&lt;EB$4,0,IF(EB209&gt;EB$3,1,((-EB$4+EB209)/EB$5))))))*100</f>
        <v>43.75</v>
      </c>
      <c r="ED209" s="68">
        <f>AVERAGE(EA209,EC209)</f>
        <v>43.568552089284175</v>
      </c>
      <c r="EE209" s="78">
        <f>+ED209</f>
        <v>43.568552089284175</v>
      </c>
      <c r="EF209" s="115">
        <f>ROUND(ED209,1)</f>
        <v>43.6</v>
      </c>
      <c r="EG209" s="69">
        <f>RANK(EE209,EE$13:EE$224)</f>
        <v>99</v>
      </c>
      <c r="EH209" s="94"/>
      <c r="EI209" s="94"/>
      <c r="EJ209" s="94"/>
      <c r="EK209" s="83">
        <f>RANK(EN209,EN$13:EN$224)</f>
        <v>116</v>
      </c>
      <c r="EL209" s="134">
        <f>ROUND(EM209,1)</f>
        <v>60</v>
      </c>
      <c r="EM209" s="158">
        <f>AVERAGE(Q209,AC209,BA209,BH209,BY209,CR209,DL209,DV209,ED209,AO209)</f>
        <v>59.981795796341224</v>
      </c>
      <c r="EN209" s="139">
        <f>AVERAGE(Q209,AC209,BA209,BH209,BY209,CR209,DL209,DV209,ED209,AO209)</f>
        <v>59.981795796341224</v>
      </c>
      <c r="EO209" s="95"/>
      <c r="EP209" s="85"/>
      <c r="EQ209" s="46"/>
    </row>
    <row r="210" spans="1:149" ht="14.45" customHeight="1" x14ac:dyDescent="0.25">
      <c r="A210" s="64" t="s">
        <v>193</v>
      </c>
      <c r="B210" s="156" t="str">
        <f>INDEX('Economy Names'!$A$2:$H$213,'Economy Names'!L199,'Economy Names'!$K$1)</f>
        <v>Ukraine</v>
      </c>
      <c r="C210" s="65">
        <v>6</v>
      </c>
      <c r="D210" s="66">
        <f>(IF(C210=-1,0,(IF(C210&gt;C$4,0,IF(C210&lt;C$3,1,((C$4-C210)/C$5))))))*100</f>
        <v>70.588235294117652</v>
      </c>
      <c r="E210" s="65">
        <v>6.5</v>
      </c>
      <c r="F210" s="66">
        <f>(IF(E210=-1,0,(IF(E210&gt;E$4,0,IF(E210&lt;E$3,1,((E$4-E210)/E$5))))))*100</f>
        <v>93.969849246231149</v>
      </c>
      <c r="G210" s="67">
        <v>0.50503877168906997</v>
      </c>
      <c r="H210" s="66">
        <f>(IF(G210=-1,0,(IF(G210&gt;G$4,0,IF(G210&lt;G$3,1,((G$4-G210)/G$5))))))*100</f>
        <v>99.747480614155464</v>
      </c>
      <c r="I210" s="65">
        <v>6</v>
      </c>
      <c r="J210" s="66">
        <f>(IF(I210=-1,0,(IF(I210&gt;I$4,0,IF(I210&lt;I$3,1,((I$4-I210)/I$5))))))*100</f>
        <v>70.588235294117652</v>
      </c>
      <c r="K210" s="65">
        <v>6.5</v>
      </c>
      <c r="L210" s="66">
        <f>(IF(K210=-1,0,(IF(K210&gt;K$4,0,IF(K210&lt;K$3,1,((K$4-K210)/K$5))))))*100</f>
        <v>93.969849246231149</v>
      </c>
      <c r="M210" s="67">
        <v>0.50503877168906997</v>
      </c>
      <c r="N210" s="68">
        <f>(IF(M210=-1,0,(IF(M210&gt;M$4,0,IF(M210&lt;M$3,1,((M$4-M210)/M$5))))))*100</f>
        <v>99.747480614155464</v>
      </c>
      <c r="O210" s="67">
        <v>0</v>
      </c>
      <c r="P210" s="66">
        <f>(IF(O210=-1,0,(IF(O210&gt;O$4,0,IF(O210&lt;O$3,1,((O$4-O210)/O$5))))))*100</f>
        <v>100</v>
      </c>
      <c r="Q210" s="68">
        <f>25%*P210+12.5%*D210+12.5%*F210+12.5%*H210+12.5%*J210+12.5%*L210+12.5%*N210</f>
        <v>91.076391288626084</v>
      </c>
      <c r="R210" s="78">
        <f>+Q210</f>
        <v>91.076391288626084</v>
      </c>
      <c r="S210" s="115">
        <f>+ROUND(Q210,1)</f>
        <v>91.1</v>
      </c>
      <c r="T210" s="69">
        <f>RANK(R210,R$13:R$224)</f>
        <v>61</v>
      </c>
      <c r="U210" s="70">
        <v>10</v>
      </c>
      <c r="V210" s="66">
        <f>(IF(U210=-1,0,(IF(U210&gt;U$4,0,IF(U210&lt;U$3,1,((U$4-U210)/U$5))))))*100</f>
        <v>80</v>
      </c>
      <c r="W210" s="71">
        <v>72.5</v>
      </c>
      <c r="X210" s="66">
        <f>(IF(W210=-1,0,(IF(W210&gt;W$4,0,IF(W210&lt;W$3,1,((W$4-W210)/W$5))))))*100</f>
        <v>86.599423631123912</v>
      </c>
      <c r="Y210" s="71">
        <v>4.4074442614320004</v>
      </c>
      <c r="Z210" s="68">
        <f>(IF(Y210=-1,0,(IF(Y210&gt;Y$4,0,IF(Y210&lt;Y$3,1,((Y$4-Y210)/Y$5))))))*100</f>
        <v>77.96277869283999</v>
      </c>
      <c r="AA210" s="70">
        <v>12</v>
      </c>
      <c r="AB210" s="66">
        <f>IF(AA210="No Practice", 0, AA210/15*100)</f>
        <v>80</v>
      </c>
      <c r="AC210" s="68">
        <f>AVERAGE(V210,X210,Z210,AB210)</f>
        <v>81.140550580990976</v>
      </c>
      <c r="AD210" s="68">
        <f>+AC210</f>
        <v>81.140550580990976</v>
      </c>
      <c r="AE210" s="115">
        <f>+ROUND(AC210,1)</f>
        <v>81.099999999999994</v>
      </c>
      <c r="AF210" s="72">
        <f>RANK(AD210,AD$13:AD$224)</f>
        <v>20</v>
      </c>
      <c r="AG210" s="70">
        <v>5</v>
      </c>
      <c r="AH210" s="66">
        <f>(IF(AG210=-1,0,(IF(AG210&gt;AG$4,0,IF(AG210&lt;AG$3,1,((AG$4-AG210)/AG$5))))))*100</f>
        <v>66.666666666666657</v>
      </c>
      <c r="AI210" s="70">
        <v>267</v>
      </c>
      <c r="AJ210" s="66">
        <f>(IF(AI210=-1,0,(IF(AI210&gt;AI$4,0,IF(AI210&lt;AI$3,1,((AI$4-AI210)/AI$5))))))*100</f>
        <v>0</v>
      </c>
      <c r="AK210" s="71">
        <v>353.19125897515602</v>
      </c>
      <c r="AL210" s="66">
        <f>(IF(AK210=-1,0,(IF(AK210&gt;AK$4,0,IF(AK210&lt;AK$3,1,((AK$4-AK210)/AK$5))))))*100</f>
        <v>95.639614086726468</v>
      </c>
      <c r="AM210" s="70">
        <v>7</v>
      </c>
      <c r="AN210" s="66">
        <f>+IF(AM210="No Practice",0,AM210/8)*100</f>
        <v>87.5</v>
      </c>
      <c r="AO210" s="74">
        <f>AVERAGE(AH210,AJ210,AL210,AN210)</f>
        <v>62.451570188348285</v>
      </c>
      <c r="AP210" s="68">
        <f>+AO210</f>
        <v>62.451570188348285</v>
      </c>
      <c r="AQ210" s="115">
        <f>+ROUND(AO210,1)</f>
        <v>62.5</v>
      </c>
      <c r="AR210" s="69">
        <f>RANK(AP210,AP$13:AP$224)</f>
        <v>128</v>
      </c>
      <c r="AS210" s="75">
        <v>7</v>
      </c>
      <c r="AT210" s="66">
        <f>(IF(AS210=-1,0,(IF(AS210&gt;AS$4,0,IF(AS210&lt;AS$3,1,((AS$4-AS210)/AS$5))))))*100</f>
        <v>50</v>
      </c>
      <c r="AU210" s="75">
        <v>15</v>
      </c>
      <c r="AV210" s="66">
        <f>(IF(AU210=-1,0,(IF(AU210&gt;AU$4,0,IF(AU210&lt;AU$3,1,((AU$4-AU210)/AU$5))))))*100</f>
        <v>93.301435406698559</v>
      </c>
      <c r="AW210" s="75">
        <v>1.73466900342734</v>
      </c>
      <c r="AX210" s="68">
        <f>(IF(AW210=-1,0,(IF(AW210&gt;AW$4,0,IF(AW210&lt;AW$3,1,((AW$4-AW210)/AW$5))))))*100</f>
        <v>88.435539977151066</v>
      </c>
      <c r="AY210" s="75">
        <v>16</v>
      </c>
      <c r="AZ210" s="66">
        <f>+IF(AY210="No Practice",0,AY210/30)*100</f>
        <v>53.333333333333336</v>
      </c>
      <c r="BA210" s="76">
        <f>AVERAGE(AT210,AV210,AX210,AZ210)</f>
        <v>71.267577179295728</v>
      </c>
      <c r="BB210" s="68">
        <f>+BA210</f>
        <v>71.267577179295728</v>
      </c>
      <c r="BC210" s="115">
        <f>+ROUND(BA210,1)</f>
        <v>71.3</v>
      </c>
      <c r="BD210" s="69">
        <f>RANK(BB210,BB$13:BB$224)</f>
        <v>61</v>
      </c>
      <c r="BE210" s="73">
        <v>7</v>
      </c>
      <c r="BF210" s="73">
        <v>8</v>
      </c>
      <c r="BG210" s="77">
        <f>+SUM(BE210,BF210)</f>
        <v>15</v>
      </c>
      <c r="BH210" s="76">
        <f>(IF(BG210=-1,0,(IF(BG210&lt;BG$4,0,IF(BG210&gt;BG$3,1,((-BG$4+BG210)/BG$5))))))*100</f>
        <v>75</v>
      </c>
      <c r="BI210" s="119">
        <f>+BH210</f>
        <v>75</v>
      </c>
      <c r="BJ210" s="115">
        <f>ROUND(BH210,1)</f>
        <v>75</v>
      </c>
      <c r="BK210" s="69">
        <f>RANK(BI210,BI$13:BI$224)</f>
        <v>37</v>
      </c>
      <c r="BL210" s="73">
        <v>9</v>
      </c>
      <c r="BM210" s="68">
        <f>(IF(BL210=-1,0,(IF(BL210&lt;BL$4,0,IF(BL210&gt;BL$3,1,((-BL$4+BL210)/BL$5))))))*100</f>
        <v>90</v>
      </c>
      <c r="BN210" s="73">
        <v>2</v>
      </c>
      <c r="BO210" s="68">
        <f>(IF(BN210=-1,0,(IF(BN210&lt;BN$4,0,IF(BN210&gt;BN$3,1,((-BN$4+BN210)/BN$5))))))*100</f>
        <v>20</v>
      </c>
      <c r="BP210" s="73">
        <v>6</v>
      </c>
      <c r="BQ210" s="68">
        <f>(IF(BP210=-1,0,(IF(BP210&lt;BP$4,0,IF(BP210&gt;BP$3,1,((-BP$4+BP210)/BP$5))))))*100</f>
        <v>60</v>
      </c>
      <c r="BR210" s="73">
        <v>4</v>
      </c>
      <c r="BS210" s="78">
        <f>(IF(BR210=-1,0,(IF(BR210&lt;BR$4,0,IF(BR210&gt;BR$3,1,((-BR$4+BR210)/BR$5))))))*100</f>
        <v>66.666666666666657</v>
      </c>
      <c r="BT210" s="73">
        <v>6</v>
      </c>
      <c r="BU210" s="68">
        <f>(IF(BT210=-1,0,(IF(BT210&lt;BT$4,0,IF(BT210&gt;BT$3,1,((-BT$4+BT210)/BT$5))))))*100</f>
        <v>85.714285714285708</v>
      </c>
      <c r="BV210" s="73">
        <v>7</v>
      </c>
      <c r="BW210" s="66">
        <f>(IF(BV210=-1,0,(IF(BV210&lt;BV$4,0,IF(BV210&gt;BV$3,1,((-BV$4+BV210)/BV$5))))))*100</f>
        <v>100</v>
      </c>
      <c r="BX210" s="77">
        <f>+SUM(BN210,BL210,BP210,BR210,BT210,BV210)</f>
        <v>34</v>
      </c>
      <c r="BY210" s="80">
        <f>(IF(BX210=-1,0,(IF(BX210&lt;BX$4,0,IF(BX210&gt;BX$3,1,((-BX$4+BX210)/BX$5))))))*100</f>
        <v>68</v>
      </c>
      <c r="BZ210" s="78">
        <f>+BY210</f>
        <v>68</v>
      </c>
      <c r="CA210" s="115">
        <f>+ROUND(BY210,1)</f>
        <v>68</v>
      </c>
      <c r="CB210" s="72">
        <f>RANK(BZ210,BZ$13:BZ$224)</f>
        <v>45</v>
      </c>
      <c r="CC210" s="73">
        <v>5</v>
      </c>
      <c r="CD210" s="68">
        <f>(IF(CC210=-1,0,(IF(CC210&gt;CC$4,0,IF(CC210&lt;CC$3,1,((CC$4-CC210)/CC$5))))))*100</f>
        <v>96.666666666666671</v>
      </c>
      <c r="CE210" s="73">
        <v>327.5</v>
      </c>
      <c r="CF210" s="66">
        <f>(IF(CE210=-1,0,(IF(CE210&gt;CE$4,0,IF(CE210&lt;CE$3,1,((CE$4-CE210)/CE$5))))))*100</f>
        <v>56.955177743431221</v>
      </c>
      <c r="CG210" s="73">
        <v>45.179448691836598</v>
      </c>
      <c r="CH210" s="66">
        <f>(IF(CG210=-1,0,(IF(CG210&gt;CG$4,0,IF(CG210&lt;CG$3,1,((CG$4-CG210)/CG$5)^$CH$3)))))*100</f>
        <v>72.628405218220593</v>
      </c>
      <c r="CI210" s="73">
        <v>16</v>
      </c>
      <c r="CJ210" s="78">
        <f>IF(CI210="NO VAT","No VAT",(IF(CI210="NO REFUND",0,(IF(CI210&gt;CI$5,0,IF(CI210&lt;CI$3,1,((CI$5-CI210)/CI$5))))))*100)</f>
        <v>68</v>
      </c>
      <c r="CK210" s="73">
        <v>14.3095238095238</v>
      </c>
      <c r="CL210" s="68">
        <f>IF(CK210="NO VAT","No VAT",(IF(CK210="NO REFUND",0,(IF(CK210&gt;CK$4,0,IF(CK210&lt;CK$3,1,((CK$4-CK210)/CK$5))))))*100)</f>
        <v>78.553042838757165</v>
      </c>
      <c r="CM210" s="73">
        <v>3</v>
      </c>
      <c r="CN210" s="68">
        <f>IF(CM210="NO CIT","No CIT",IF(CM210&gt;CM$4,0,IF(CM210&lt;CM$3,1,((CM$4-CM210)/CM$5)))*100)</f>
        <v>97.247706422018354</v>
      </c>
      <c r="CO210" s="73">
        <v>0</v>
      </c>
      <c r="CP210" s="66">
        <f>IF(CO210="NO CIT","No CIT",IF(CO210&gt;CO$4,0,IF(CO210&lt;CO$3,1,((CO$5-CO210)/CO$5)))*100)</f>
        <v>100</v>
      </c>
      <c r="CQ210" s="157">
        <f>IF(OR(ISNUMBER(CJ210),ISNUMBER(CL210),ISNUMBER(CN210),ISNUMBER(CP210)),AVERAGE(CJ210,CL210,CN210,CP210),"")</f>
        <v>85.950187315193887</v>
      </c>
      <c r="CR210" s="128">
        <f>AVERAGE(CD210,CF210,CH210,CQ210)</f>
        <v>78.050109235878097</v>
      </c>
      <c r="CS210" s="78">
        <f>+CR210</f>
        <v>78.050109235878097</v>
      </c>
      <c r="CT210" s="115">
        <f>ROUND(CR210,1)</f>
        <v>78.099999999999994</v>
      </c>
      <c r="CU210" s="69">
        <f>RANK(CS210,CS$13:CS$224)</f>
        <v>65</v>
      </c>
      <c r="CV210" s="73">
        <v>6</v>
      </c>
      <c r="CW210" s="68">
        <f>(IF(CV210=-1,0,(IF(CV210&gt;CV$4,0,IF(CV210&lt;CV$3,1,((CV$4-CV210)/CV$5))))))*100</f>
        <v>96.855345911949684</v>
      </c>
      <c r="CX210" s="73">
        <v>66</v>
      </c>
      <c r="CY210" s="68">
        <f>(IF(CX210=-1,0,(IF(CX210&gt;CX$4,0,IF(CX210&lt;CX$3,1,((CX$4-CX210)/CX$5))))))*100</f>
        <v>61.53846153846154</v>
      </c>
      <c r="CZ210" s="73">
        <v>75</v>
      </c>
      <c r="DA210" s="68">
        <f>(IF(CZ210=-1,0,(IF(CZ210&gt;CZ$4,0,IF(CZ210&lt;CZ$3,1,((CZ$4-CZ210)/CZ$5))))))*100</f>
        <v>92.924528301886795</v>
      </c>
      <c r="DB210" s="73">
        <v>192</v>
      </c>
      <c r="DC210" s="68">
        <f>(IF(DB210=-1,0,(IF(DB210&gt;DB$4,0,IF(DB210&lt;DB$3,1,((DB$4-DB210)/DB$5))))))*100</f>
        <v>52</v>
      </c>
      <c r="DD210" s="73">
        <v>32</v>
      </c>
      <c r="DE210" s="68">
        <f>(IF(DD210=-1,0,(IF(DD210&gt;DD$4,0,IF(DD210&lt;DD$3,1,((DD$4-DD210)/DD$5))))))*100</f>
        <v>88.888888888888886</v>
      </c>
      <c r="DF210" s="73">
        <v>48</v>
      </c>
      <c r="DG210" s="68">
        <f>(IF(DF210=-1,0,(IF(DF210&gt;DF$4,0,IF(DF210&lt;DF$3,1,((DF$4-DF210)/DF$5))))))*100</f>
        <v>80.3347280334728</v>
      </c>
      <c r="DH210" s="73">
        <v>100</v>
      </c>
      <c r="DI210" s="68">
        <f>(IF(DH210=-1,0,(IF(DH210&gt;DH$4,0,IF(DH210&lt;DH$3,1,((DH$4-DH210)/DH$5))))))*100</f>
        <v>91.666666666666657</v>
      </c>
      <c r="DJ210" s="73">
        <v>162</v>
      </c>
      <c r="DK210" s="66">
        <f>(IF(DJ210=-1,0,(IF(DJ210&gt;DJ$4,0,IF(DJ210&lt;DJ$3,1,((DJ$4-DJ210)/DJ$5))))))*100</f>
        <v>76.857142857142861</v>
      </c>
      <c r="DL210" s="78">
        <f>AVERAGE(CW210,CY210,DA210,DC210,DE210,DG210,DI210,DK210)</f>
        <v>80.133220274808664</v>
      </c>
      <c r="DM210" s="78">
        <f>+DL210</f>
        <v>80.133220274808664</v>
      </c>
      <c r="DN210" s="115">
        <f>ROUND(DL210,1)</f>
        <v>80.099999999999994</v>
      </c>
      <c r="DO210" s="69">
        <f>RANK(DM210,DM$13:DM$224)</f>
        <v>74</v>
      </c>
      <c r="DP210" s="67">
        <v>378</v>
      </c>
      <c r="DQ210" s="66">
        <f>(IF(DP210=-1,0,(IF(DP210&gt;DP$4,0,IF(DP210&lt;DP$3,1,((DP$4-DP210)/DP$5))))))*100</f>
        <v>78.852459016393439</v>
      </c>
      <c r="DR210" s="67">
        <v>46.3</v>
      </c>
      <c r="DS210" s="66">
        <f>(IF(DR210=-1,0,(IF(DR210&gt;DR$4,0,IF(DR210&lt;DR$3,1,((DR$4-DR210)/DR$5))))))*100</f>
        <v>48.031496062992126</v>
      </c>
      <c r="DT210" s="67">
        <v>11.5</v>
      </c>
      <c r="DU210" s="66">
        <f>DT210/18*100</f>
        <v>63.888888888888886</v>
      </c>
      <c r="DV210" s="78">
        <f>AVERAGE(DU210,DQ210,DS210)</f>
        <v>63.590947989424819</v>
      </c>
      <c r="DW210" s="78">
        <f>+DV210</f>
        <v>63.590947989424819</v>
      </c>
      <c r="DX210" s="115">
        <f>ROUND(DV210,1)</f>
        <v>63.6</v>
      </c>
      <c r="DY210" s="69">
        <f>RANK(DW210,DW$13:DW$224)</f>
        <v>63</v>
      </c>
      <c r="DZ210" s="67">
        <v>8.9799638865405402</v>
      </c>
      <c r="EA210" s="68">
        <f>(IF(DZ210=-1,0,(IF(DZ210&lt;DZ$4,0,IF(DZ210&gt;DZ$3,1,((-DZ$4+DZ210)/DZ$5))))))*100</f>
        <v>9.6662689844354563</v>
      </c>
      <c r="EB210" s="67">
        <v>8.5</v>
      </c>
      <c r="EC210" s="66">
        <f>(IF(EB210=-1,0,(IF(EB210&lt;EB$4,0,IF(EB210&gt;EB$3,1,((-EB$4+EB210)/EB$5))))))*100</f>
        <v>53.125</v>
      </c>
      <c r="ED210" s="68">
        <f>AVERAGE(EA210,EC210)</f>
        <v>31.395634492217727</v>
      </c>
      <c r="EE210" s="78">
        <f>+ED210</f>
        <v>31.395634492217727</v>
      </c>
      <c r="EF210" s="115">
        <f>ROUND(ED210,1)</f>
        <v>31.4</v>
      </c>
      <c r="EG210" s="69">
        <f>RANK(EE210,EE$13:EE$224)</f>
        <v>146</v>
      </c>
      <c r="EH210" s="94"/>
      <c r="EI210" s="94"/>
      <c r="EJ210" s="94"/>
      <c r="EK210" s="83">
        <f>RANK(EN210,EN$13:EN$224)</f>
        <v>64</v>
      </c>
      <c r="EL210" s="134">
        <f>ROUND(EM210,1)</f>
        <v>70.2</v>
      </c>
      <c r="EM210" s="158">
        <f>AVERAGE(Q210,AC210,BA210,BH210,BY210,CR210,DL210,DV210,ED210,AO210)</f>
        <v>70.21060012295905</v>
      </c>
      <c r="EN210" s="139">
        <f>AVERAGE(Q210,AC210,BA210,BH210,BY210,CR210,DL210,DV210,ED210,AO210)</f>
        <v>70.21060012295905</v>
      </c>
      <c r="EO210" s="95"/>
      <c r="EP210" s="85"/>
      <c r="EQ210" s="46"/>
    </row>
    <row r="211" spans="1:149" ht="14.45" customHeight="1" x14ac:dyDescent="0.25">
      <c r="A211" s="64" t="s">
        <v>194</v>
      </c>
      <c r="B211" s="156" t="str">
        <f>INDEX('Economy Names'!$A$2:$H$213,'Economy Names'!L200,'Economy Names'!$K$1)</f>
        <v>United Arab Emirates</v>
      </c>
      <c r="C211" s="65">
        <v>2</v>
      </c>
      <c r="D211" s="66">
        <f>(IF(C211=-1,0,(IF(C211&gt;C$4,0,IF(C211&lt;C$3,1,((C$4-C211)/C$5))))))*100</f>
        <v>94.117647058823522</v>
      </c>
      <c r="E211" s="65">
        <v>3.5</v>
      </c>
      <c r="F211" s="66">
        <f>(IF(E211=-1,0,(IF(E211&gt;E$4,0,IF(E211&lt;E$3,1,((E$4-E211)/E$5))))))*100</f>
        <v>96.984924623115575</v>
      </c>
      <c r="G211" s="67">
        <v>17.2282573940494</v>
      </c>
      <c r="H211" s="66">
        <f>(IF(G211=-1,0,(IF(G211&gt;G$4,0,IF(G211&lt;G$3,1,((G$4-G211)/G$5))))))*100</f>
        <v>91.385871302975303</v>
      </c>
      <c r="I211" s="65">
        <v>3</v>
      </c>
      <c r="J211" s="66">
        <f>(IF(I211=-1,0,(IF(I211&gt;I$4,0,IF(I211&lt;I$3,1,((I$4-I211)/I$5))))))*100</f>
        <v>88.235294117647058</v>
      </c>
      <c r="K211" s="65">
        <v>4.5</v>
      </c>
      <c r="L211" s="66">
        <f>(IF(K211=-1,0,(IF(K211&gt;K$4,0,IF(K211&lt;K$3,1,((K$4-K211)/K$5))))))*100</f>
        <v>95.979899497487438</v>
      </c>
      <c r="M211" s="67">
        <v>17.2282573940494</v>
      </c>
      <c r="N211" s="68">
        <f>(IF(M211=-1,0,(IF(M211&gt;M$4,0,IF(M211&lt;M$3,1,((M$4-M211)/M$5))))))*100</f>
        <v>91.385871302975303</v>
      </c>
      <c r="O211" s="67">
        <v>0</v>
      </c>
      <c r="P211" s="66">
        <f>(IF(O211=-1,0,(IF(O211&gt;O$4,0,IF(O211&lt;O$3,1,((O$4-O211)/O$5))))))*100</f>
        <v>100</v>
      </c>
      <c r="Q211" s="68">
        <f>25%*P211+12.5%*D211+12.5%*F211+12.5%*H211+12.5%*J211+12.5%*L211+12.5%*N211</f>
        <v>94.761188487878016</v>
      </c>
      <c r="R211" s="78">
        <f>+Q211</f>
        <v>94.761188487878016</v>
      </c>
      <c r="S211" s="115">
        <f>+ROUND(Q211,1)</f>
        <v>94.8</v>
      </c>
      <c r="T211" s="69">
        <f>RANK(R211,R$13:R$224)</f>
        <v>17</v>
      </c>
      <c r="U211" s="70">
        <v>11</v>
      </c>
      <c r="V211" s="66">
        <f>(IF(U211=-1,0,(IF(U211&gt;U$4,0,IF(U211&lt;U$3,1,((U$4-U211)/U$5))))))*100</f>
        <v>76</v>
      </c>
      <c r="W211" s="71">
        <v>47.5</v>
      </c>
      <c r="X211" s="66">
        <f>(IF(W211=-1,0,(IF(W211&gt;W$4,0,IF(W211&lt;W$3,1,((W$4-W211)/W$5))))))*100</f>
        <v>93.804034582132573</v>
      </c>
      <c r="Y211" s="71">
        <v>2.15754848813059</v>
      </c>
      <c r="Z211" s="68">
        <f>(IF(Y211=-1,0,(IF(Y211&gt;Y$4,0,IF(Y211&lt;Y$3,1,((Y$4-Y211)/Y$5))))))*100</f>
        <v>89.212257559347051</v>
      </c>
      <c r="AA211" s="70">
        <v>15</v>
      </c>
      <c r="AB211" s="66">
        <f>IF(AA211="No Practice", 0, AA211/15*100)</f>
        <v>100</v>
      </c>
      <c r="AC211" s="68">
        <f>AVERAGE(V211,X211,Z211,AB211)</f>
        <v>89.754073035369913</v>
      </c>
      <c r="AD211" s="68">
        <f>+AC211</f>
        <v>89.754073035369913</v>
      </c>
      <c r="AE211" s="115">
        <f>+ROUND(AC211,1)</f>
        <v>89.8</v>
      </c>
      <c r="AF211" s="72">
        <f>RANK(AD211,AD$13:AD$224)</f>
        <v>3</v>
      </c>
      <c r="AG211" s="70">
        <v>2</v>
      </c>
      <c r="AH211" s="66">
        <f>(IF(AG211=-1,0,(IF(AG211&gt;AG$4,0,IF(AG211&lt;AG$3,1,((AG$4-AG211)/AG$5))))))*100</f>
        <v>100</v>
      </c>
      <c r="AI211" s="70">
        <v>7</v>
      </c>
      <c r="AJ211" s="66">
        <f>(IF(AI211=-1,0,(IF(AI211&gt;AI$4,0,IF(AI211&lt;AI$3,1,((AI$4-AI211)/AI$5))))))*100</f>
        <v>100</v>
      </c>
      <c r="AK211" s="71">
        <v>0</v>
      </c>
      <c r="AL211" s="66">
        <f>(IF(AK211=-1,0,(IF(AK211&gt;AK$4,0,IF(AK211&lt;AK$3,1,((AK$4-AK211)/AK$5))))))*100</f>
        <v>100</v>
      </c>
      <c r="AM211" s="70">
        <v>8</v>
      </c>
      <c r="AN211" s="66">
        <f>+IF(AM211="No Practice",0,AM211/8)*100</f>
        <v>100</v>
      </c>
      <c r="AO211" s="74">
        <f>AVERAGE(AH211,AJ211,AL211,AN211)</f>
        <v>100</v>
      </c>
      <c r="AP211" s="68">
        <f>+AO211</f>
        <v>100</v>
      </c>
      <c r="AQ211" s="115">
        <f>+ROUND(AO211,1)</f>
        <v>100</v>
      </c>
      <c r="AR211" s="69">
        <f>RANK(AP211,AP$13:AP$224)</f>
        <v>1</v>
      </c>
      <c r="AS211" s="75">
        <v>2</v>
      </c>
      <c r="AT211" s="66">
        <f>(IF(AS211=-1,0,(IF(AS211&gt;AS$4,0,IF(AS211&lt;AS$3,1,((AS$4-AS211)/AS$5))))))*100</f>
        <v>91.666666666666657</v>
      </c>
      <c r="AU211" s="75">
        <v>1.5</v>
      </c>
      <c r="AV211" s="66">
        <f>(IF(AU211=-1,0,(IF(AU211&gt;AU$4,0,IF(AU211&lt;AU$3,1,((AU$4-AU211)/AU$5))))))*100</f>
        <v>99.760765550239242</v>
      </c>
      <c r="AW211" s="75">
        <v>0.17644155341382001</v>
      </c>
      <c r="AX211" s="68">
        <f>(IF(AW211=-1,0,(IF(AW211&gt;AW$4,0,IF(AW211&lt;AW$3,1,((AW$4-AW211)/AW$5))))))*100</f>
        <v>98.823722977241204</v>
      </c>
      <c r="AY211" s="75">
        <v>21</v>
      </c>
      <c r="AZ211" s="66">
        <f>+IF(AY211="No Practice",0,AY211/30)*100</f>
        <v>70</v>
      </c>
      <c r="BA211" s="76">
        <f>AVERAGE(AT211,AV211,AX211,AZ211)</f>
        <v>90.062788798536786</v>
      </c>
      <c r="BB211" s="68">
        <f>+BA211</f>
        <v>90.062788798536786</v>
      </c>
      <c r="BC211" s="115">
        <f>+ROUND(BA211,1)</f>
        <v>90.1</v>
      </c>
      <c r="BD211" s="69">
        <f>RANK(BB211,BB$13:BB$224)</f>
        <v>10</v>
      </c>
      <c r="BE211" s="73">
        <v>8</v>
      </c>
      <c r="BF211" s="73">
        <v>6</v>
      </c>
      <c r="BG211" s="77">
        <f>+SUM(BE211,BF211)</f>
        <v>14</v>
      </c>
      <c r="BH211" s="76">
        <f>(IF(BG211=-1,0,(IF(BG211&lt;BG$4,0,IF(BG211&gt;BG$3,1,((-BG$4+BG211)/BG$5))))))*100</f>
        <v>70</v>
      </c>
      <c r="BI211" s="119">
        <f>+BH211</f>
        <v>70</v>
      </c>
      <c r="BJ211" s="115">
        <f>ROUND(BH211,1)</f>
        <v>70</v>
      </c>
      <c r="BK211" s="69">
        <f>RANK(BI211,BI$13:BI$224)</f>
        <v>48</v>
      </c>
      <c r="BL211" s="73">
        <v>10</v>
      </c>
      <c r="BM211" s="68">
        <f>(IF(BL211=-1,0,(IF(BL211&lt;BL$4,0,IF(BL211&gt;BL$3,1,((-BL$4+BL211)/BL$5))))))*100</f>
        <v>100</v>
      </c>
      <c r="BN211" s="73">
        <v>10</v>
      </c>
      <c r="BO211" s="68">
        <f>(IF(BN211=-1,0,(IF(BN211&lt;BN$4,0,IF(BN211&gt;BN$3,1,((-BN$4+BN211)/BN$5))))))*100</f>
        <v>100</v>
      </c>
      <c r="BP211" s="73">
        <v>4</v>
      </c>
      <c r="BQ211" s="68">
        <f>(IF(BP211=-1,0,(IF(BP211&lt;BP$4,0,IF(BP211&gt;BP$3,1,((-BP$4+BP211)/BP$5))))))*100</f>
        <v>40</v>
      </c>
      <c r="BR211" s="73">
        <v>4</v>
      </c>
      <c r="BS211" s="78">
        <f>(IF(BR211=-1,0,(IF(BR211&lt;BR$4,0,IF(BR211&gt;BR$3,1,((-BR$4+BR211)/BR$5))))))*100</f>
        <v>66.666666666666657</v>
      </c>
      <c r="BT211" s="73">
        <v>7</v>
      </c>
      <c r="BU211" s="68">
        <f>(IF(BT211=-1,0,(IF(BT211&lt;BT$4,0,IF(BT211&gt;BT$3,1,((-BT$4+BT211)/BT$5))))))*100</f>
        <v>100</v>
      </c>
      <c r="BV211" s="73">
        <v>5</v>
      </c>
      <c r="BW211" s="66">
        <f>(IF(BV211=-1,0,(IF(BV211&lt;BV$4,0,IF(BV211&gt;BV$3,1,((-BV$4+BV211)/BV$5))))))*100</f>
        <v>71.428571428571431</v>
      </c>
      <c r="BX211" s="77">
        <f>+SUM(BN211,BL211,BP211,BR211,BT211,BV211)</f>
        <v>40</v>
      </c>
      <c r="BY211" s="80">
        <f>(IF(BX211=-1,0,(IF(BX211&lt;BX$4,0,IF(BX211&gt;BX$3,1,((-BX$4+BX211)/BX$5))))))*100</f>
        <v>80</v>
      </c>
      <c r="BZ211" s="78">
        <f>+BY211</f>
        <v>80</v>
      </c>
      <c r="CA211" s="115">
        <f>+ROUND(BY211,1)</f>
        <v>80</v>
      </c>
      <c r="CB211" s="72">
        <f>RANK(BZ211,BZ$13:BZ$224)</f>
        <v>13</v>
      </c>
      <c r="CC211" s="73">
        <v>5</v>
      </c>
      <c r="CD211" s="68">
        <f>(IF(CC211=-1,0,(IF(CC211&gt;CC$4,0,IF(CC211&lt;CC$3,1,((CC$4-CC211)/CC$5))))))*100</f>
        <v>96.666666666666671</v>
      </c>
      <c r="CE211" s="73">
        <v>116</v>
      </c>
      <c r="CF211" s="66">
        <f>(IF(CE211=-1,0,(IF(CE211&gt;CE$4,0,IF(CE211&lt;CE$3,1,((CE$4-CE211)/CE$5))))))*100</f>
        <v>89.644513137557951</v>
      </c>
      <c r="CG211" s="73">
        <v>15.8799123254514</v>
      </c>
      <c r="CH211" s="66">
        <f>(IF(CG211=-1,0,(IF(CG211&gt;CG$4,0,IF(CG211&lt;CG$3,1,((CG$4-CG211)/CG$5)^$CH$3)))))*100</f>
        <v>100</v>
      </c>
      <c r="CI211" s="73">
        <v>28</v>
      </c>
      <c r="CJ211" s="78">
        <f>IF(CI211="NO VAT","No VAT",(IF(CI211="NO REFUND",0,(IF(CI211&gt;CI$5,0,IF(CI211&lt;CI$3,1,((CI$5-CI211)/CI$5))))))*100)</f>
        <v>44</v>
      </c>
      <c r="CK211" s="73">
        <v>20.8095238095238</v>
      </c>
      <c r="CL211" s="68">
        <f>IF(CK211="NO VAT","No VAT",(IF(CK211="NO REFUND",0,(IF(CK211&gt;CK$4,0,IF(CK211&lt;CK$3,1,((CK$4-CK211)/CK$5))))))*100)</f>
        <v>66.004780290494608</v>
      </c>
      <c r="CM211" s="73" t="s">
        <v>1977</v>
      </c>
      <c r="CN211" s="68" t="str">
        <f>IF(CM211="NO CIT","No CIT",IF(CM211&gt;CM$4,0,IF(CM211&lt;CM$3,1,((CM$4-CM211)/CM$5)))*100)</f>
        <v>No CIT</v>
      </c>
      <c r="CO211" s="73" t="s">
        <v>1977</v>
      </c>
      <c r="CP211" s="66" t="str">
        <f>IF(CO211="NO CIT","No CIT",IF(CO211&gt;CO$4,0,IF(CO211&lt;CO$3,1,((CO$5-CO211)/CO$5)))*100)</f>
        <v>No CIT</v>
      </c>
      <c r="CQ211" s="157">
        <f>IF(OR(ISNUMBER(CJ211),ISNUMBER(CL211),ISNUMBER(CN211),ISNUMBER(CP211)),AVERAGE(CJ211,CL211,CN211,CP211),"")</f>
        <v>55.002390145247304</v>
      </c>
      <c r="CR211" s="128">
        <f>AVERAGE(CD211,CF211,CH211,CQ211)</f>
        <v>85.328392487367978</v>
      </c>
      <c r="CS211" s="78">
        <f>+CR211</f>
        <v>85.328392487367978</v>
      </c>
      <c r="CT211" s="115">
        <f>ROUND(CR211,1)</f>
        <v>85.3</v>
      </c>
      <c r="CU211" s="69">
        <f>RANK(CS211,CS$13:CS$224)</f>
        <v>30</v>
      </c>
      <c r="CV211" s="73">
        <v>27</v>
      </c>
      <c r="CW211" s="68">
        <f>(IF(CV211=-1,0,(IF(CV211&gt;CV$4,0,IF(CV211&lt;CV$3,1,((CV$4-CV211)/CV$5))))))*100</f>
        <v>83.647798742138363</v>
      </c>
      <c r="CX211" s="73">
        <v>4.5</v>
      </c>
      <c r="CY211" s="68">
        <f>(IF(CX211=-1,0,(IF(CX211&gt;CX$4,0,IF(CX211&lt;CX$3,1,((CX$4-CX211)/CX$5))))))*100</f>
        <v>97.928994082840234</v>
      </c>
      <c r="CZ211" s="73">
        <v>461.66666666666703</v>
      </c>
      <c r="DA211" s="68">
        <f>(IF(CZ211=-1,0,(IF(CZ211&gt;CZ$4,0,IF(CZ211&lt;CZ$3,1,((CZ$4-CZ211)/CZ$5))))))*100</f>
        <v>56.446540880503115</v>
      </c>
      <c r="DB211" s="73">
        <v>140</v>
      </c>
      <c r="DC211" s="68">
        <f>(IF(DB211=-1,0,(IF(DB211&gt;DB$4,0,IF(DB211&lt;DB$3,1,((DB$4-DB211)/DB$5))))))*100</f>
        <v>65</v>
      </c>
      <c r="DD211" s="73">
        <v>54</v>
      </c>
      <c r="DE211" s="68">
        <f>(IF(DD211=-1,0,(IF(DD211&gt;DD$4,0,IF(DD211&lt;DD$3,1,((DD$4-DD211)/DD$5))))))*100</f>
        <v>81.003584229390682</v>
      </c>
      <c r="DF211" s="73">
        <v>12</v>
      </c>
      <c r="DG211" s="68">
        <f>(IF(DF211=-1,0,(IF(DF211&gt;DF$4,0,IF(DF211&lt;DF$3,1,((DF$4-DF211)/DF$5))))))*100</f>
        <v>95.39748953974896</v>
      </c>
      <c r="DH211" s="73">
        <v>553.33333333333303</v>
      </c>
      <c r="DI211" s="68">
        <f>(IF(DH211=-1,0,(IF(DH211&gt;DH$4,0,IF(DH211&lt;DH$3,1,((DH$4-DH211)/DH$5))))))*100</f>
        <v>53.888888888888921</v>
      </c>
      <c r="DJ211" s="73">
        <v>283.33333333333297</v>
      </c>
      <c r="DK211" s="66">
        <f>(IF(DJ211=-1,0,(IF(DJ211&gt;DJ$4,0,IF(DJ211&lt;DJ$3,1,((DJ$4-DJ211)/DJ$5))))))*100</f>
        <v>59.523809523809575</v>
      </c>
      <c r="DL211" s="78">
        <f>AVERAGE(CW211,CY211,DA211,DC211,DE211,DG211,DI211,DK211)</f>
        <v>74.10463823591499</v>
      </c>
      <c r="DM211" s="78">
        <f>+DL211</f>
        <v>74.10463823591499</v>
      </c>
      <c r="DN211" s="115">
        <f>ROUND(DL211,1)</f>
        <v>74.099999999999994</v>
      </c>
      <c r="DO211" s="69">
        <f>RANK(DM211,DM$13:DM$224)</f>
        <v>92</v>
      </c>
      <c r="DP211" s="67">
        <v>445</v>
      </c>
      <c r="DQ211" s="66">
        <f>(IF(DP211=-1,0,(IF(DP211&gt;DP$4,0,IF(DP211&lt;DP$3,1,((DP$4-DP211)/DP$5))))))*100</f>
        <v>73.360655737704917</v>
      </c>
      <c r="DR211" s="67">
        <v>21</v>
      </c>
      <c r="DS211" s="66">
        <f>(IF(DR211=-1,0,(IF(DR211&gt;DR$4,0,IF(DR211&lt;DR$3,1,((DR$4-DR211)/DR$5))))))*100</f>
        <v>76.490438695163093</v>
      </c>
      <c r="DT211" s="67">
        <v>14</v>
      </c>
      <c r="DU211" s="66">
        <f>DT211/18*100</f>
        <v>77.777777777777786</v>
      </c>
      <c r="DV211" s="78">
        <f>AVERAGE(DU211,DQ211,DS211)</f>
        <v>75.876290736881927</v>
      </c>
      <c r="DW211" s="78">
        <f>+DV211</f>
        <v>75.876290736881927</v>
      </c>
      <c r="DX211" s="115">
        <f>ROUND(DV211,1)</f>
        <v>75.900000000000006</v>
      </c>
      <c r="DY211" s="69">
        <f>RANK(DW211,DW$13:DW$224)</f>
        <v>9</v>
      </c>
      <c r="DZ211" s="67">
        <v>27.6592167408675</v>
      </c>
      <c r="EA211" s="68">
        <f>(IF(DZ211=-1,0,(IF(DZ211&lt;DZ$4,0,IF(DZ211&gt;DZ$3,1,((-DZ$4+DZ211)/DZ$5))))))*100</f>
        <v>29.773107363689448</v>
      </c>
      <c r="EB211" s="67">
        <v>11</v>
      </c>
      <c r="EC211" s="66">
        <f>(IF(EB211=-1,0,(IF(EB211&lt;EB$4,0,IF(EB211&gt;EB$3,1,((-EB$4+EB211)/EB$5))))))*100</f>
        <v>68.75</v>
      </c>
      <c r="ED211" s="68">
        <f>AVERAGE(EA211,EC211)</f>
        <v>49.261553681844724</v>
      </c>
      <c r="EE211" s="78">
        <f>+ED211</f>
        <v>49.261553681844724</v>
      </c>
      <c r="EF211" s="115">
        <f>ROUND(ED211,1)</f>
        <v>49.3</v>
      </c>
      <c r="EG211" s="69">
        <f>RANK(EE211,EE$13:EE$224)</f>
        <v>80</v>
      </c>
      <c r="EH211" s="94"/>
      <c r="EI211" s="94"/>
      <c r="EJ211" s="94"/>
      <c r="EK211" s="83">
        <f>RANK(EN211,EN$13:EN$224)</f>
        <v>16</v>
      </c>
      <c r="EL211" s="134">
        <f>ROUND(EM211,1)</f>
        <v>80.900000000000006</v>
      </c>
      <c r="EM211" s="158">
        <f>AVERAGE(Q211,AC211,BA211,BH211,BY211,CR211,DL211,DV211,ED211,AO211)</f>
        <v>80.914892546379434</v>
      </c>
      <c r="EN211" s="139">
        <f>AVERAGE(Q211,AC211,BA211,BH211,BY211,CR211,DL211,DV211,ED211,AO211)</f>
        <v>80.914892546379434</v>
      </c>
      <c r="EO211" s="95"/>
      <c r="EP211" s="85"/>
      <c r="EQ211" s="46"/>
    </row>
    <row r="212" spans="1:149" ht="14.45" customHeight="1" x14ac:dyDescent="0.25">
      <c r="A212" s="64" t="s">
        <v>195</v>
      </c>
      <c r="B212" s="156" t="str">
        <f>INDEX('Economy Names'!$A$2:$H$213,'Economy Names'!L201,'Economy Names'!$K$1)</f>
        <v>United Kingdom</v>
      </c>
      <c r="C212" s="65">
        <v>4</v>
      </c>
      <c r="D212" s="66">
        <f>(IF(C212=-1,0,(IF(C212&gt;C$4,0,IF(C212&lt;C$3,1,((C$4-C212)/C$5))))))*100</f>
        <v>82.35294117647058</v>
      </c>
      <c r="E212" s="65">
        <v>4.5</v>
      </c>
      <c r="F212" s="66">
        <f>(IF(E212=-1,0,(IF(E212&gt;E$4,0,IF(E212&lt;E$3,1,((E$4-E212)/E$5))))))*100</f>
        <v>95.979899497487438</v>
      </c>
      <c r="G212" s="67">
        <v>3.8153868032869999E-2</v>
      </c>
      <c r="H212" s="66">
        <f>(IF(G212=-1,0,(IF(G212&gt;G$4,0,IF(G212&lt;G$3,1,((G$4-G212)/G$5))))))*100</f>
        <v>99.980923065983561</v>
      </c>
      <c r="I212" s="65">
        <v>4</v>
      </c>
      <c r="J212" s="66">
        <f>(IF(I212=-1,0,(IF(I212&gt;I$4,0,IF(I212&lt;I$3,1,((I$4-I212)/I$5))))))*100</f>
        <v>82.35294117647058</v>
      </c>
      <c r="K212" s="65">
        <v>4.5</v>
      </c>
      <c r="L212" s="66">
        <f>(IF(K212=-1,0,(IF(K212&gt;K$4,0,IF(K212&lt;K$3,1,((K$4-K212)/K$5))))))*100</f>
        <v>95.979899497487438</v>
      </c>
      <c r="M212" s="67">
        <v>3.8153868032869999E-2</v>
      </c>
      <c r="N212" s="68">
        <f>(IF(M212=-1,0,(IF(M212&gt;M$4,0,IF(M212&lt;M$3,1,((M$4-M212)/M$5))))))*100</f>
        <v>99.980923065983561</v>
      </c>
      <c r="O212" s="67">
        <v>0</v>
      </c>
      <c r="P212" s="66">
        <f>(IF(O212=-1,0,(IF(O212&gt;O$4,0,IF(O212&lt;O$3,1,((O$4-O212)/O$5))))))*100</f>
        <v>100</v>
      </c>
      <c r="Q212" s="68">
        <f>25%*P212+12.5%*D212+12.5%*F212+12.5%*H212+12.5%*J212+12.5%*L212+12.5%*N212</f>
        <v>94.578440934985395</v>
      </c>
      <c r="R212" s="78">
        <f>+Q212</f>
        <v>94.578440934985395</v>
      </c>
      <c r="S212" s="115">
        <f>+ROUND(Q212,1)</f>
        <v>94.6</v>
      </c>
      <c r="T212" s="69">
        <f>RANK(R212,R$13:R$224)</f>
        <v>18</v>
      </c>
      <c r="U212" s="70">
        <v>9</v>
      </c>
      <c r="V212" s="66">
        <f>(IF(U212=-1,0,(IF(U212&gt;U$4,0,IF(U212&lt;U$3,1,((U$4-U212)/U$5))))))*100</f>
        <v>84</v>
      </c>
      <c r="W212" s="70">
        <v>86</v>
      </c>
      <c r="X212" s="66">
        <f>(IF(W212=-1,0,(IF(W212&gt;W$4,0,IF(W212&lt;W$3,1,((W$4-W212)/W$5))))))*100</f>
        <v>82.708933717579242</v>
      </c>
      <c r="Y212" s="71">
        <v>1.07205030911754</v>
      </c>
      <c r="Z212" s="68">
        <f>(IF(Y212=-1,0,(IF(Y212&gt;Y$4,0,IF(Y212&lt;Y$3,1,((Y$4-Y212)/Y$5))))))*100</f>
        <v>94.639748454412299</v>
      </c>
      <c r="AA212" s="70">
        <v>9</v>
      </c>
      <c r="AB212" s="66">
        <f>IF(AA212="No Practice", 0, AA212/15*100)</f>
        <v>60</v>
      </c>
      <c r="AC212" s="68">
        <f>AVERAGE(V212,X212,Z212,AB212)</f>
        <v>80.337170542997882</v>
      </c>
      <c r="AD212" s="68">
        <f>+AC212</f>
        <v>80.337170542997882</v>
      </c>
      <c r="AE212" s="115">
        <f>+ROUND(AC212,1)</f>
        <v>80.3</v>
      </c>
      <c r="AF212" s="72">
        <f>RANK(AD212,AD$13:AD$224)</f>
        <v>23</v>
      </c>
      <c r="AG212" s="70">
        <v>3</v>
      </c>
      <c r="AH212" s="66">
        <f>(IF(AG212=-1,0,(IF(AG212&gt;AG$4,0,IF(AG212&lt;AG$3,1,((AG$4-AG212)/AG$5))))))*100</f>
        <v>100</v>
      </c>
      <c r="AI212" s="70">
        <v>46</v>
      </c>
      <c r="AJ212" s="66">
        <f>(IF(AI212=-1,0,(IF(AI212&gt;AI$4,0,IF(AI212&lt;AI$3,1,((AI$4-AI212)/AI$5))))))*100</f>
        <v>87.826086956521749</v>
      </c>
      <c r="AK212" s="71">
        <v>23.073233743979401</v>
      </c>
      <c r="AL212" s="66">
        <f>(IF(AK212=-1,0,(IF(AK212&gt;AK$4,0,IF(AK212&lt;AK$3,1,((AK$4-AK212)/AK$5))))))*100</f>
        <v>99.715145262420009</v>
      </c>
      <c r="AM212" s="70">
        <v>8</v>
      </c>
      <c r="AN212" s="66">
        <f>+IF(AM212="No Practice",0,AM212/8)*100</f>
        <v>100</v>
      </c>
      <c r="AO212" s="74">
        <f>AVERAGE(AH212,AJ212,AL212,AN212)</f>
        <v>96.885308054735447</v>
      </c>
      <c r="AP212" s="68">
        <f>+AO212</f>
        <v>96.885308054735447</v>
      </c>
      <c r="AQ212" s="115">
        <f>+ROUND(AO212,1)</f>
        <v>96.9</v>
      </c>
      <c r="AR212" s="69">
        <f>RANK(AP212,AP$13:AP$224)</f>
        <v>8</v>
      </c>
      <c r="AS212" s="75">
        <v>6</v>
      </c>
      <c r="AT212" s="66">
        <f>(IF(AS212=-1,0,(IF(AS212&gt;AS$4,0,IF(AS212&lt;AS$3,1,((AS$4-AS212)/AS$5))))))*100</f>
        <v>58.333333333333336</v>
      </c>
      <c r="AU212" s="75">
        <v>21.5</v>
      </c>
      <c r="AV212" s="66">
        <f>(IF(AU212=-1,0,(IF(AU212&gt;AU$4,0,IF(AU212&lt;AU$3,1,((AU$4-AU212)/AU$5))))))*100</f>
        <v>90.191387559808618</v>
      </c>
      <c r="AW212" s="75">
        <v>4.8319913498106297</v>
      </c>
      <c r="AX212" s="68">
        <f>(IF(AW212=-1,0,(IF(AW212&gt;AW$4,0,IF(AW212&lt;AW$3,1,((AW$4-AW212)/AW$5))))))*100</f>
        <v>67.786724334595803</v>
      </c>
      <c r="AY212" s="75">
        <v>26</v>
      </c>
      <c r="AZ212" s="66">
        <f>+IF(AY212="No Practice",0,AY212/30)*100</f>
        <v>86.666666666666671</v>
      </c>
      <c r="BA212" s="76">
        <f>AVERAGE(AT212,AV212,AX212,AZ212)</f>
        <v>75.744527973601109</v>
      </c>
      <c r="BB212" s="68">
        <f>+BA212</f>
        <v>75.744527973601109</v>
      </c>
      <c r="BC212" s="115">
        <f>+ROUND(BA212,1)</f>
        <v>75.7</v>
      </c>
      <c r="BD212" s="69">
        <f>RANK(BB212,BB$13:BB$224)</f>
        <v>41</v>
      </c>
      <c r="BE212" s="73">
        <v>8</v>
      </c>
      <c r="BF212" s="73">
        <v>7</v>
      </c>
      <c r="BG212" s="77">
        <f>+SUM(BE212,BF212)</f>
        <v>15</v>
      </c>
      <c r="BH212" s="76">
        <f>(IF(BG212=-1,0,(IF(BG212&lt;BG$4,0,IF(BG212&gt;BG$3,1,((-BG$4+BG212)/BG$5))))))*100</f>
        <v>75</v>
      </c>
      <c r="BI212" s="119">
        <f>+BH212</f>
        <v>75</v>
      </c>
      <c r="BJ212" s="115">
        <f>ROUND(BH212,1)</f>
        <v>75</v>
      </c>
      <c r="BK212" s="69">
        <f>RANK(BI212,BI$13:BI$224)</f>
        <v>37</v>
      </c>
      <c r="BL212" s="73">
        <v>10</v>
      </c>
      <c r="BM212" s="68">
        <f>(IF(BL212=-1,0,(IF(BL212&lt;BL$4,0,IF(BL212&gt;BL$3,1,((-BL$4+BL212)/BL$5))))))*100</f>
        <v>100</v>
      </c>
      <c r="BN212" s="73">
        <v>7</v>
      </c>
      <c r="BO212" s="68">
        <f>(IF(BN212=-1,0,(IF(BN212&lt;BN$4,0,IF(BN212&gt;BN$3,1,((-BN$4+BN212)/BN$5))))))*100</f>
        <v>70</v>
      </c>
      <c r="BP212" s="73">
        <v>8</v>
      </c>
      <c r="BQ212" s="68">
        <f>(IF(BP212=-1,0,(IF(BP212&lt;BP$4,0,IF(BP212&gt;BP$3,1,((-BP$4+BP212)/BP$5))))))*100</f>
        <v>80</v>
      </c>
      <c r="BR212" s="73">
        <v>6</v>
      </c>
      <c r="BS212" s="78">
        <f>(IF(BR212=-1,0,(IF(BR212&lt;BR$4,0,IF(BR212&gt;BR$3,1,((-BR$4+BR212)/BR$5))))))*100</f>
        <v>100</v>
      </c>
      <c r="BT212" s="73">
        <v>5</v>
      </c>
      <c r="BU212" s="68">
        <f>(IF(BT212=-1,0,(IF(BT212&lt;BT$4,0,IF(BT212&gt;BT$3,1,((-BT$4+BT212)/BT$5))))))*100</f>
        <v>71.428571428571431</v>
      </c>
      <c r="BV212" s="73">
        <v>6</v>
      </c>
      <c r="BW212" s="66">
        <f>(IF(BV212=-1,0,(IF(BV212&lt;BV$4,0,IF(BV212&gt;BV$3,1,((-BV$4+BV212)/BV$5))))))*100</f>
        <v>85.714285714285708</v>
      </c>
      <c r="BX212" s="77">
        <f>+SUM(BN212,BL212,BP212,BR212,BT212,BV212)</f>
        <v>42</v>
      </c>
      <c r="BY212" s="80">
        <f>(IF(BX212=-1,0,(IF(BX212&lt;BX$4,0,IF(BX212&gt;BX$3,1,((-BX$4+BX212)/BX$5))))))*100</f>
        <v>84</v>
      </c>
      <c r="BZ212" s="78">
        <f>+BY212</f>
        <v>84</v>
      </c>
      <c r="CA212" s="115">
        <f>+ROUND(BY212,1)</f>
        <v>84</v>
      </c>
      <c r="CB212" s="72">
        <f>RANK(BZ212,BZ$13:BZ$224)</f>
        <v>7</v>
      </c>
      <c r="CC212" s="73">
        <v>9</v>
      </c>
      <c r="CD212" s="68">
        <f>(IF(CC212=-1,0,(IF(CC212&gt;CC$4,0,IF(CC212&lt;CC$3,1,((CC$4-CC212)/CC$5))))))*100</f>
        <v>90</v>
      </c>
      <c r="CE212" s="73">
        <v>114</v>
      </c>
      <c r="CF212" s="66">
        <f>(IF(CE212=-1,0,(IF(CE212&gt;CE$4,0,IF(CE212&lt;CE$3,1,((CE$4-CE212)/CE$5))))))*100</f>
        <v>89.953632148377125</v>
      </c>
      <c r="CG212" s="73">
        <v>30.5656755382455</v>
      </c>
      <c r="CH212" s="66">
        <f>(IF(CG212=-1,0,(IF(CG212&gt;CG$4,0,IF(CG212&lt;CG$3,1,((CG$4-CG212)/CG$5)^$CH$3)))))*100</f>
        <v>93.780686508385571</v>
      </c>
      <c r="CI212" s="73">
        <v>0</v>
      </c>
      <c r="CJ212" s="78">
        <f>IF(CI212="NO VAT","No VAT",(IF(CI212="NO REFUND",0,(IF(CI212&gt;CI$5,0,IF(CI212&lt;CI$3,1,((CI$5-CI212)/CI$5))))))*100)</f>
        <v>100</v>
      </c>
      <c r="CK212" s="73">
        <v>7.21428571428571</v>
      </c>
      <c r="CL212" s="68">
        <f>IF(CK212="NO VAT","No VAT",(IF(CK212="NO REFUND",0,(IF(CK212&gt;CK$4,0,IF(CK212&lt;CK$3,1,((CK$4-CK212)/CK$5))))))*100)</f>
        <v>92.250413678985126</v>
      </c>
      <c r="CM212" s="73">
        <v>6</v>
      </c>
      <c r="CN212" s="68">
        <f>IF(CM212="NO CIT","No CIT",IF(CM212&gt;CM$4,0,IF(CM212&lt;CM$3,1,((CM$4-CM212)/CM$5)))*100)</f>
        <v>91.743119266055047</v>
      </c>
      <c r="CO212" s="73">
        <v>34</v>
      </c>
      <c r="CP212" s="66">
        <f>IF(CO212="NO CIT","No CIT",IF(CO212&gt;CO$4,0,IF(CO212&lt;CO$3,1,((CO$5-CO212)/CO$5)))*100)</f>
        <v>0</v>
      </c>
      <c r="CQ212" s="157">
        <f>IF(OR(ISNUMBER(CJ212),ISNUMBER(CL212),ISNUMBER(CN212),ISNUMBER(CP212)),AVERAGE(CJ212,CL212,CN212,CP212),"")</f>
        <v>70.99838323626004</v>
      </c>
      <c r="CR212" s="128">
        <f>AVERAGE(CD212,CF212,CH212,CQ212)</f>
        <v>86.183175473255687</v>
      </c>
      <c r="CS212" s="78">
        <f>+CR212</f>
        <v>86.183175473255687</v>
      </c>
      <c r="CT212" s="115">
        <f>ROUND(CR212,1)</f>
        <v>86.2</v>
      </c>
      <c r="CU212" s="69">
        <f>RANK(CS212,CS$13:CS$224)</f>
        <v>27</v>
      </c>
      <c r="CV212" s="73">
        <v>24</v>
      </c>
      <c r="CW212" s="68">
        <f>(IF(CV212=-1,0,(IF(CV212&gt;CV$4,0,IF(CV212&lt;CV$3,1,((CV$4-CV212)/CV$5))))))*100</f>
        <v>85.534591194968556</v>
      </c>
      <c r="CX212" s="73">
        <v>4</v>
      </c>
      <c r="CY212" s="68">
        <f>(IF(CX212=-1,0,(IF(CX212&gt;CX$4,0,IF(CX212&lt;CX$3,1,((CX$4-CX212)/CX$5))))))*100</f>
        <v>98.224852071005913</v>
      </c>
      <c r="CZ212" s="73">
        <v>280</v>
      </c>
      <c r="DA212" s="68">
        <f>(IF(CZ212=-1,0,(IF(CZ212&gt;CZ$4,0,IF(CZ212&lt;CZ$3,1,((CZ$4-CZ212)/CZ$5))))))*100</f>
        <v>73.584905660377359</v>
      </c>
      <c r="DB212" s="73">
        <v>25</v>
      </c>
      <c r="DC212" s="68">
        <f>(IF(DB212=-1,0,(IF(DB212&gt;DB$4,0,IF(DB212&lt;DB$3,1,((DB$4-DB212)/DB$5))))))*100</f>
        <v>93.75</v>
      </c>
      <c r="DD212" s="73">
        <v>3</v>
      </c>
      <c r="DE212" s="68">
        <f>(IF(DD212=-1,0,(IF(DD212&gt;DD$4,0,IF(DD212&lt;DD$3,1,((DD$4-DD212)/DD$5))))))*100</f>
        <v>99.283154121863802</v>
      </c>
      <c r="DF212" s="73">
        <v>1.6666666666666701</v>
      </c>
      <c r="DG212" s="68">
        <f>(IF(DF212=-1,0,(IF(DF212&gt;DF$4,0,IF(DF212&lt;DF$3,1,((DF$4-DF212)/DF$5))))))*100</f>
        <v>99.721059972105991</v>
      </c>
      <c r="DH212" s="73">
        <v>0</v>
      </c>
      <c r="DI212" s="68">
        <f>(IF(DH212=-1,0,(IF(DH212&gt;DH$4,0,IF(DH212&lt;DH$3,1,((DH$4-DH212)/DH$5))))))*100</f>
        <v>100</v>
      </c>
      <c r="DJ212" s="73">
        <v>0</v>
      </c>
      <c r="DK212" s="66">
        <f>(IF(DJ212=-1,0,(IF(DJ212&gt;DJ$4,0,IF(DJ212&lt;DJ$3,1,((DJ$4-DJ212)/DJ$5))))))*100</f>
        <v>100</v>
      </c>
      <c r="DL212" s="78">
        <f>AVERAGE(CW212,CY212,DA212,DC212,DE212,DG212,DI212,DK212)</f>
        <v>93.762320377540192</v>
      </c>
      <c r="DM212" s="78">
        <f>+DL212</f>
        <v>93.762320377540192</v>
      </c>
      <c r="DN212" s="115">
        <f>ROUND(DL212,1)</f>
        <v>93.8</v>
      </c>
      <c r="DO212" s="69">
        <f>RANK(DM212,DM$13:DM$224)</f>
        <v>33</v>
      </c>
      <c r="DP212" s="67">
        <v>437</v>
      </c>
      <c r="DQ212" s="66">
        <f>(IF(DP212=-1,0,(IF(DP212&gt;DP$4,0,IF(DP212&lt;DP$3,1,((DP$4-DP212)/DP$5))))))*100</f>
        <v>74.016393442622956</v>
      </c>
      <c r="DR212" s="67">
        <v>45.7</v>
      </c>
      <c r="DS212" s="66">
        <f>(IF(DR212=-1,0,(IF(DR212&gt;DR$4,0,IF(DR212&lt;DR$3,1,((DR$4-DR212)/DR$5))))))*100</f>
        <v>48.706411698537678</v>
      </c>
      <c r="DT212" s="67">
        <v>15</v>
      </c>
      <c r="DU212" s="66">
        <f>DT212/18*100</f>
        <v>83.333333333333343</v>
      </c>
      <c r="DV212" s="78">
        <f>AVERAGE(DU212,DQ212,DS212)</f>
        <v>68.685379491497997</v>
      </c>
      <c r="DW212" s="78">
        <f>+DV212</f>
        <v>68.685379491497997</v>
      </c>
      <c r="DX212" s="115">
        <f>ROUND(DV212,1)</f>
        <v>68.7</v>
      </c>
      <c r="DY212" s="69">
        <f>RANK(DW212,DW$13:DW$224)</f>
        <v>34</v>
      </c>
      <c r="DZ212" s="67">
        <v>85.366789441375104</v>
      </c>
      <c r="EA212" s="68">
        <f>(IF(DZ212=-1,0,(IF(DZ212&lt;DZ$4,0,IF(DZ212&gt;DZ$3,1,((-DZ$4+DZ212)/DZ$5))))))*100</f>
        <v>91.89105429642099</v>
      </c>
      <c r="EB212" s="67">
        <v>11</v>
      </c>
      <c r="EC212" s="66">
        <f>(IF(EB212=-1,0,(IF(EB212&lt;EB$4,0,IF(EB212&gt;EB$3,1,((-EB$4+EB212)/EB$5))))))*100</f>
        <v>68.75</v>
      </c>
      <c r="ED212" s="68">
        <f>AVERAGE(EA212,EC212)</f>
        <v>80.320527148210488</v>
      </c>
      <c r="EE212" s="78">
        <f>+ED212</f>
        <v>80.320527148210488</v>
      </c>
      <c r="EF212" s="115">
        <f>ROUND(ED212,1)</f>
        <v>80.3</v>
      </c>
      <c r="EG212" s="69">
        <f>RANK(EE212,EE$13:EE$224)</f>
        <v>14</v>
      </c>
      <c r="EH212" s="94"/>
      <c r="EI212" s="94"/>
      <c r="EJ212" s="94"/>
      <c r="EK212" s="83">
        <f>RANK(EN212,EN$13:EN$224)</f>
        <v>8</v>
      </c>
      <c r="EL212" s="134">
        <f>ROUND(EM212,1)</f>
        <v>83.5</v>
      </c>
      <c r="EM212" s="158">
        <f>AVERAGE(Q212,AC212,BA212,BH212,BY212,CR212,DL212,DV212,ED212,AO212)</f>
        <v>83.549684999682412</v>
      </c>
      <c r="EN212" s="139">
        <f>AVERAGE(Q212,AC212,BA212,BH212,BY212,CR212,DL212,DV212,ED212,AO212)</f>
        <v>83.549684999682412</v>
      </c>
      <c r="EO212" s="95"/>
      <c r="EP212" s="85"/>
      <c r="EQ212" s="46"/>
    </row>
    <row r="213" spans="1:149" ht="14.45" customHeight="1" x14ac:dyDescent="0.25">
      <c r="A213" s="64" t="s">
        <v>196</v>
      </c>
      <c r="B213" s="156" t="str">
        <f>INDEX('Economy Names'!$A$2:$H$213,'Economy Names'!L202,'Economy Names'!$K$1)</f>
        <v>United States</v>
      </c>
      <c r="C213" s="86">
        <f>VLOOKUP($C$248,$A$12:$EH$225,C$226,0)*$D$248+VLOOKUP($C$249,$A$12:$EH$225,C$226,0)*$D$249</f>
        <v>6</v>
      </c>
      <c r="D213" s="87">
        <f>VLOOKUP($C$248,$A$12:$EG$225,D$226,0)*$D$248+VLOOKUP($C$249,$A$12:$EG$225,D$226,0)*$D$249</f>
        <v>70.588235294117652</v>
      </c>
      <c r="E213" s="88">
        <f>VLOOKUP($C$248,$A$12:$EH$225,E$226,0)*$D$248+VLOOKUP($C$249,$A$12:$EH$225,E$226,0)*$D$249</f>
        <v>4.2</v>
      </c>
      <c r="F213" s="87">
        <f>VLOOKUP($C$248,$A$12:$EG$225,F$226,0)*$D$248+VLOOKUP($C$249,$A$12:$EG$225,F$226,0)*$D$249</f>
        <v>96.281407035175874</v>
      </c>
      <c r="G213" s="90">
        <f>VLOOKUP($C$248,$A$12:$EH$225,G$226,0)*$D$248+VLOOKUP($C$249,$A$12:$EH$225,G$226,0)*$D$249</f>
        <v>0.99389020470125999</v>
      </c>
      <c r="H213" s="87">
        <f>VLOOKUP($C$248,$A$12:$EG$225,H$226,0)*$D$248+VLOOKUP($C$249,$A$12:$EG$225,H$226,0)*$D$249</f>
        <v>99.503054897649378</v>
      </c>
      <c r="I213" s="86">
        <f>VLOOKUP($C$248,$A$12:$EH$225,I$226,0)*$D$248+VLOOKUP($C$249,$A$12:$EH$225,I$226,0)*$D$249</f>
        <v>6</v>
      </c>
      <c r="J213" s="87">
        <f>VLOOKUP($C$248,$A$12:$EG$225,J$226,0)*$D$248+VLOOKUP($C$249,$A$12:$EG$225,J$226,0)*$D$249</f>
        <v>70.588235294117652</v>
      </c>
      <c r="K213" s="88">
        <f>VLOOKUP($C$248,$A$12:$EH$225,K$226,0)*$D$248+VLOOKUP($C$249,$A$12:$EH$225,K$226,0)*$D$249</f>
        <v>4.2</v>
      </c>
      <c r="L213" s="87">
        <f>VLOOKUP($C$248,$A$12:$EG$225,L$226,0)*$D$248+VLOOKUP($C$249,$A$12:$EG$225,L$226,0)*$D$249</f>
        <v>96.281407035175874</v>
      </c>
      <c r="M213" s="90">
        <f>VLOOKUP($C$248,$A$12:$EH$225,M$226,0)*$D$248+VLOOKUP($C$249,$A$12:$EH$225,M$226,0)*$D$249</f>
        <v>0.99389020470125999</v>
      </c>
      <c r="N213" s="89">
        <f>VLOOKUP($C$248,$A$12:$EG$225,N$226,0)*$D$248+VLOOKUP($C$249,$A$12:$EG$225,N$226,0)*$D$249</f>
        <v>99.503054897649378</v>
      </c>
      <c r="O213" s="90">
        <f>VLOOKUP($C$248,$A$12:$EH$225,O$226,0)*$D$248+VLOOKUP($C$249,$A$12:$EH$225,O$226,0)*$D$249</f>
        <v>0</v>
      </c>
      <c r="P213" s="87">
        <f>VLOOKUP($C$248,$A$12:$EG$225,P$226,0)*$D$248+VLOOKUP($C$249,$A$12:$EG$225,P$226,0)*$D$249</f>
        <v>100</v>
      </c>
      <c r="Q213" s="68">
        <f>25%*P213+12.5%*D213+12.5%*F213+12.5%*H213+12.5%*J213+12.5%*L213+12.5%*N213</f>
        <v>91.593174306735733</v>
      </c>
      <c r="R213" s="78">
        <f>+Q213</f>
        <v>91.593174306735733</v>
      </c>
      <c r="S213" s="115">
        <f>+ROUND(Q213,1)</f>
        <v>91.6</v>
      </c>
      <c r="T213" s="69">
        <f>RANK(R213,R$13:R$224)</f>
        <v>55</v>
      </c>
      <c r="U213" s="88">
        <f>VLOOKUP($C$248,$A$12:$EH$225,U$226,0)*$D$248+VLOOKUP($C$249,$A$12:$EH$225,U$226,0)*$D$249</f>
        <v>15.8</v>
      </c>
      <c r="V213" s="87">
        <f>VLOOKUP($C$248,$A$12:$EG$225,V$226,0)*$D$248+VLOOKUP($C$249,$A$12:$EG$225,V$226,0)*$D$249</f>
        <v>56.8</v>
      </c>
      <c r="W213" s="90">
        <f>VLOOKUP($C$248,$A$12:$EH$225,W$226,0)*$D$248+VLOOKUP($C$249,$A$12:$EH$225,W$226,0)*$D$249</f>
        <v>80.599999999999994</v>
      </c>
      <c r="X213" s="87">
        <f>VLOOKUP($C$248,$A$12:$EG$225,X$226,0)*$D$248+VLOOKUP($C$249,$A$12:$EG$225,X$226,0)*$D$249</f>
        <v>84.265129682997127</v>
      </c>
      <c r="Y213" s="90">
        <f>VLOOKUP($C$248,$A$12:$EH$225,Y$226,0)*$D$248+VLOOKUP($C$249,$A$12:$EH$225,Y$226,0)*$D$249</f>
        <v>0.72961511479189201</v>
      </c>
      <c r="Z213" s="89">
        <f>VLOOKUP($C$248,$A$12:$EG$225,Z$226,0)*$D$248+VLOOKUP($C$249,$A$12:$EG$225,Z$226,0)*$D$249</f>
        <v>96.35192442604054</v>
      </c>
      <c r="AA213" s="90">
        <f>VLOOKUP($C$248,$A$12:$EH$225,AA$226,0)*$D$248+VLOOKUP($C$249,$A$12:$EH$225,AA$226,0)*$D$249</f>
        <v>12.399999999999999</v>
      </c>
      <c r="AB213" s="87">
        <f>VLOOKUP($C$248,$A$12:$EG$225,AB$226,0)*$D$248+VLOOKUP($C$249,$A$12:$EG$225,AB$226,0)*$D$249</f>
        <v>82.666666666666671</v>
      </c>
      <c r="AC213" s="68">
        <f>AVERAGE(V213,X213,Z213,AB213)</f>
        <v>80.020930193926077</v>
      </c>
      <c r="AD213" s="68">
        <f>+AC213</f>
        <v>80.020930193926077</v>
      </c>
      <c r="AE213" s="115">
        <f>+ROUND(AC213,1)</f>
        <v>80</v>
      </c>
      <c r="AF213" s="72">
        <f>RANK(AD213,AD$13:AD$224)</f>
        <v>24</v>
      </c>
      <c r="AG213" s="88">
        <f>VLOOKUP($C$248,$A$12:$EH$225,AG$226,0)*$D$248+VLOOKUP($C$249,$A$12:$EH$225,AG$226,0)*$D$249</f>
        <v>4.8000000000000007</v>
      </c>
      <c r="AH213" s="87">
        <f>VLOOKUP($C$248,$A$12:$EG$225,AH$226,0)*$D$248+VLOOKUP($C$249,$A$12:$EG$225,AH$226,0)*$D$249</f>
        <v>70</v>
      </c>
      <c r="AI213" s="88">
        <f>VLOOKUP($C$248,$A$12:$EH$225,AI$226,0)*$D$248+VLOOKUP($C$249,$A$12:$EH$225,AI$226,0)*$D$249</f>
        <v>89.6</v>
      </c>
      <c r="AJ213" s="87">
        <f>VLOOKUP($C$248,$A$12:$EG$225,AJ$226,0)*$D$248+VLOOKUP($C$249,$A$12:$EG$225,AJ$226,0)*$D$249</f>
        <v>68.869565217391312</v>
      </c>
      <c r="AK213" s="90">
        <f>VLOOKUP($C$248,$A$12:$EH$225,AK$226,0)*$D$248+VLOOKUP($C$249,$A$12:$EH$225,AK$226,0)*$D$249</f>
        <v>21.718678065551881</v>
      </c>
      <c r="AL213" s="87">
        <f>VLOOKUP($C$248,$A$12:$EG$225,AL$226,0)*$D$248+VLOOKUP($C$249,$A$12:$EG$225,AL$226,0)*$D$249</f>
        <v>99.731868172030218</v>
      </c>
      <c r="AM213" s="88">
        <f>VLOOKUP($C$248,$A$12:$EH$225,AM$226,0)*$D$248+VLOOKUP($C$249,$A$12:$EH$225,AM$226,0)*$D$249</f>
        <v>7.2</v>
      </c>
      <c r="AN213" s="87">
        <f>VLOOKUP($C$248,$A$12:$EG$225,AN$226,0)*$D$248+VLOOKUP($C$249,$A$12:$EG$225,AN$226,0)*$D$249</f>
        <v>90</v>
      </c>
      <c r="AO213" s="74">
        <f>AVERAGE(AH213,AJ213,AL213,AN213)</f>
        <v>82.150358347355379</v>
      </c>
      <c r="AP213" s="68">
        <f>+AO213</f>
        <v>82.150358347355379</v>
      </c>
      <c r="AQ213" s="115">
        <f>+ROUND(AO213,1)</f>
        <v>82.2</v>
      </c>
      <c r="AR213" s="69">
        <f>RANK(AP213,AP$13:AP$224)</f>
        <v>64</v>
      </c>
      <c r="AS213" s="88">
        <f>VLOOKUP($C$248,$A$12:$EH$225,AS$226,0)*$D$248+VLOOKUP($C$249,$A$12:$EH$225,AS$226,0)*$D$249</f>
        <v>4.4000000000000004</v>
      </c>
      <c r="AT213" s="87">
        <f>VLOOKUP($C$248,$A$12:$EG$225,AT$226,0)*$D$248+VLOOKUP($C$249,$A$12:$EG$225,AT$226,0)*$D$249</f>
        <v>71.666666666666657</v>
      </c>
      <c r="AU213" s="88">
        <f>VLOOKUP($C$248,$A$12:$EH$225,AU$226,0)*$D$248+VLOOKUP($C$249,$A$12:$EH$225,AU$226,0)*$D$249</f>
        <v>15.2</v>
      </c>
      <c r="AV213" s="87">
        <f>VLOOKUP($C$248,$A$12:$EG$225,AV$226,0)*$D$248+VLOOKUP($C$249,$A$12:$EG$225,AV$226,0)*$D$249</f>
        <v>93.205741626794264</v>
      </c>
      <c r="AW213" s="88">
        <f>VLOOKUP($C$248,$A$12:$EH$225,AW$226,0)*$D$248+VLOOKUP($C$249,$A$12:$EH$225,AW$226,0)*$D$249</f>
        <v>2.3900587513676079</v>
      </c>
      <c r="AX213" s="89">
        <f>VLOOKUP($C$248,$A$12:$EG$225,AX$226,0)*$D$248+VLOOKUP($C$249,$A$12:$EG$225,AX$226,0)*$D$249</f>
        <v>84.066274990882619</v>
      </c>
      <c r="AY213" s="88">
        <f>VLOOKUP($C$248,$A$12:$EH$225,AY$226,0)*$D$248+VLOOKUP($C$249,$A$12:$EH$225,AY$226,0)*$D$249</f>
        <v>17.600000000000001</v>
      </c>
      <c r="AZ213" s="87">
        <f>VLOOKUP($C$248,$A$12:$EG$225,AZ$226,0)*$D$248+VLOOKUP($C$249,$A$12:$EG$225,AZ$226,0)*$D$249</f>
        <v>58.666666666666671</v>
      </c>
      <c r="BA213" s="76">
        <f>AVERAGE(AT213,AV213,AX213,AZ213)</f>
        <v>76.901337487752556</v>
      </c>
      <c r="BB213" s="68">
        <f>+BA213</f>
        <v>76.901337487752556</v>
      </c>
      <c r="BC213" s="115">
        <f>+ROUND(BA213,1)</f>
        <v>76.900000000000006</v>
      </c>
      <c r="BD213" s="69">
        <f>RANK(BB213,BB$13:BB$224)</f>
        <v>39</v>
      </c>
      <c r="BE213" s="86">
        <f>VLOOKUP($C$248,$A$12:$EH$225,BE$226,0)*$D$248+VLOOKUP($C$249,$A$12:$EH$225,BE$226,0)*$D$249</f>
        <v>8</v>
      </c>
      <c r="BF213" s="86">
        <f>VLOOKUP($C$248,$A$12:$EH$225,BF$226,0)*$D$248+VLOOKUP($C$249,$A$12:$EH$225,BF$226,0)*$D$249</f>
        <v>11</v>
      </c>
      <c r="BG213" s="77">
        <f>+SUM(BE213,BF213)</f>
        <v>19</v>
      </c>
      <c r="BH213" s="76">
        <f>(IF(BG213=-1,0,(IF(BG213&lt;BG$4,0,IF(BG213&gt;BG$3,1,((-BG$4+BG213)/BG$5))))))*100</f>
        <v>95</v>
      </c>
      <c r="BI213" s="119">
        <f>+BH213</f>
        <v>95</v>
      </c>
      <c r="BJ213" s="115">
        <f>ROUND(BH213,1)</f>
        <v>95</v>
      </c>
      <c r="BK213" s="69">
        <f>RANK(BI213,BI$13:BI$224)</f>
        <v>4</v>
      </c>
      <c r="BL213" s="88">
        <f>VLOOKUP($C$248,$A$12:$EH$225,BL$226,0)*$D$248+VLOOKUP($C$249,$A$12:$EH$225,BL$226,0)*$D$249</f>
        <v>7.4</v>
      </c>
      <c r="BM213" s="89">
        <f>VLOOKUP($C$248,$A$12:$EG$225,BM$226,0)*$D$248+VLOOKUP($C$249,$A$12:$EG$225,BM$226,0)*$D$249</f>
        <v>74</v>
      </c>
      <c r="BN213" s="88">
        <f>VLOOKUP($C$248,$A$12:$EH$225,BN$226,0)*$D$248+VLOOKUP($C$249,$A$12:$EH$225,BN$226,0)*$D$249</f>
        <v>8.6</v>
      </c>
      <c r="BO213" s="89">
        <f>VLOOKUP($C$248,$A$12:$EG$225,BO$226,0)*$D$248+VLOOKUP($C$249,$A$12:$EG$225,BO$226,0)*$D$249</f>
        <v>86</v>
      </c>
      <c r="BP213" s="88">
        <f>VLOOKUP($C$248,$A$12:$EH$225,BP$226,0)*$D$248+VLOOKUP($C$249,$A$12:$EH$225,BP$226,0)*$D$249</f>
        <v>9</v>
      </c>
      <c r="BQ213" s="89">
        <f>VLOOKUP($C$248,$A$12:$EG$225,BQ$226,0)*$D$248+VLOOKUP($C$249,$A$12:$EG$225,BQ$226,0)*$D$249</f>
        <v>90</v>
      </c>
      <c r="BR213" s="88">
        <f>VLOOKUP($C$248,$A$12:$EH$225,BR$226,0)*$D$248+VLOOKUP($C$249,$A$12:$EH$225,BR$226,0)*$D$249</f>
        <v>2</v>
      </c>
      <c r="BS213" s="89">
        <f>VLOOKUP($C$248,$A$12:$EG$225,BS$226,0)*$D$248+VLOOKUP($C$249,$A$12:$EG$225,BS$226,0)*$D$249</f>
        <v>33.333333333333329</v>
      </c>
      <c r="BT213" s="88">
        <f>VLOOKUP($C$248,$A$12:$EH$225,BT$226,0)*$D$248+VLOOKUP($C$249,$A$12:$EH$225,BT$226,0)*$D$249</f>
        <v>3.4</v>
      </c>
      <c r="BU213" s="89">
        <f>VLOOKUP($C$248,$A$12:$EG$225,BU$226,0)*$D$248+VLOOKUP($C$249,$A$12:$EG$225,BU$226,0)*$D$249</f>
        <v>48.571428571428569</v>
      </c>
      <c r="BV213" s="88">
        <f>VLOOKUP($C$248,$A$12:$EH$225,BV$226,0)*$D$248+VLOOKUP($C$249,$A$12:$EH$225,BV$226,0)*$D$249</f>
        <v>5.4</v>
      </c>
      <c r="BW213" s="87">
        <f>VLOOKUP($C$248,$A$12:$EG$225,BW$226,0)*$D$248+VLOOKUP($C$249,$A$12:$EG$225,BW$226,0)*$D$249</f>
        <v>77.142857142857139</v>
      </c>
      <c r="BX213" s="79">
        <f>+SUM(BN213,BL213,BP213,BR213,BT213,BV213)</f>
        <v>35.799999999999997</v>
      </c>
      <c r="BY213" s="80">
        <f>(IF(BX213=-1,0,(IF(BX213&lt;BX$4,0,IF(BX213&gt;BX$3,1,((-BX$4+BX213)/BX$5))))))*100</f>
        <v>71.599999999999994</v>
      </c>
      <c r="BZ213" s="78">
        <f>+BY213</f>
        <v>71.599999999999994</v>
      </c>
      <c r="CA213" s="115">
        <f>+ROUND(BY213,1)</f>
        <v>71.599999999999994</v>
      </c>
      <c r="CB213" s="72">
        <f>RANK(BZ213,BZ$13:BZ$224)</f>
        <v>36</v>
      </c>
      <c r="CC213" s="88">
        <f>VLOOKUP($C$248,$A$12:$EH$225,CC$226,0)*$D$248+VLOOKUP($C$249,$A$12:$EH$225,CC$226,0)*$D$249</f>
        <v>10.6</v>
      </c>
      <c r="CD213" s="89">
        <f>VLOOKUP($C$248,$A$12:$EG$225,CD$226,0)*$D$248+VLOOKUP($C$249,$A$12:$EG$225,CD$226,0)*$D$249</f>
        <v>87.333333333333343</v>
      </c>
      <c r="CE213" s="86">
        <f>VLOOKUP($C$248,$A$12:$EH$225,CE$226,0)*$D$248+VLOOKUP($C$249,$A$12:$EH$225,CE$226,0)*$D$249</f>
        <v>175</v>
      </c>
      <c r="CF213" s="87">
        <f>VLOOKUP($C$248,$A$12:$EG$225,CF$226,0)*$D$248+VLOOKUP($C$249,$A$12:$EG$225,CF$226,0)*$D$249</f>
        <v>80.525502318392583</v>
      </c>
      <c r="CG213" s="88">
        <f>VLOOKUP($C$248,$A$12:$EH$225,CG$226,0)*$D$248+VLOOKUP($C$249,$A$12:$EH$225,CG$226,0)*$D$249</f>
        <v>36.614142225370998</v>
      </c>
      <c r="CH213" s="87">
        <f>VLOOKUP($C$248,$A$12:$EG$225,CH$226,0)*$D$248+VLOOKUP($C$249,$A$12:$EG$225,CH$226,0)*$D$249</f>
        <v>85.16374305447178</v>
      </c>
      <c r="CI213" s="90" t="str">
        <f>IF(OR(VLOOKUP($C$248,$A$12:$EH$225,CI$226,0)="NO VAT",VLOOKUP($C$249,$A$12:$EH$225,CI$226,0)="NO VAT"), "NO VAT", (IF(OR(VLOOKUP($C$248,$A$12:$EH$225,CI$226,0)="NO REFUND", VLOOKUP($C$249,$A$12:$EH$225,CI$226,0)="NO REFUND"), "NO REFUND", VLOOKUP($C$248,$A$12:$EH$225,CI$226,0)*$D$248+VLOOKUP($C$249,$A$12:$EH$225,CI$226,0)*$D$249)))</f>
        <v>NO VAT</v>
      </c>
      <c r="CJ213" s="89" t="str">
        <f>IF(OR(VLOOKUP($C$248,$A$12:$EH$225,CJ$226,0)="NO VAT",VLOOKUP($C$249,$A$12:$EH$225,CJ$226,0)="NO VAT"), "NO VAT", (IF(OR(VLOOKUP($C$248,$A$12:$EH$225,CJ$226,0)="NO REFUND", VLOOKUP($C$249,$A$12:$EH$225,CJ$226,0)="NO REFUND"), "NO REFUND", VLOOKUP($C$248,$A$12:$EH$225,CJ$226,0)*$D$248+VLOOKUP($C$249,$A$12:$EH$225,CJ$226,0)*$D$249)))</f>
        <v>NO VAT</v>
      </c>
      <c r="CK213" s="90" t="str">
        <f>IF(OR(VLOOKUP($C$248,$A$12:$EH$225,CK$226,0)="NO VAT",VLOOKUP($C$249,$A$12:$EH$225,CK$226,0)="NO VAT"), "NO VAT", (IF(OR(VLOOKUP($C$248,$A$12:$EH$225,CK$226,0)="NO REFUND", VLOOKUP($C$249,$A$12:$EH$225,CK$226,0)="NO REFUND"), "NO REFUND", VLOOKUP($C$248,$A$12:$EH$225,CK$226,0)*$D$248+VLOOKUP($C$249,$A$12:$EH$225,CK$226,0)*$D$249)))</f>
        <v>NO VAT</v>
      </c>
      <c r="CL213" s="89" t="str">
        <f>IF(OR(VLOOKUP($C$248,$A$12:$EH$225,CL$226,0)="NO VAT",VLOOKUP($C$249,$A$12:$EH$225,CL$226,0)="NO VAT"), "NO VAT", (IF(OR(VLOOKUP($C$248,$A$12:$EH$225,CL$226,0)="NO REFUND", VLOOKUP($C$249,$A$12:$EH$225,CL$226,0)="NO REFUND"), "NO REFUND", VLOOKUP($C$248,$A$12:$EH$225,CL$226,0)*$D$248+VLOOKUP($C$249,$A$12:$EH$225,CL$226,0)*$D$249)))</f>
        <v>NO VAT</v>
      </c>
      <c r="CM213" s="90">
        <f>IF(OR(VLOOKUP($C$248,$A$12:$EH$225,CM$226,0)="NO CIT",VLOOKUP($C$249,$A$12:$EH$225,CM$226,0)="NO CIT"), "NO CIT",VLOOKUP($C$248,$A$12:$EH$225,CM$226,0)*$D$248+VLOOKUP($C$249,$A$12:$EH$225,CM$226,0)*$D$249)</f>
        <v>8</v>
      </c>
      <c r="CN213" s="89">
        <f>IF(OR(VLOOKUP($C$248,$A$12:$EH$225,CN$226,0)="NO CIT",VLOOKUP($C$249,$A$12:$EH$225,CN$226,0)="NO CIT"), "NO CIT",VLOOKUP($C$248,$A$12:$EH$225,CN$226,0)*$D$248+VLOOKUP($C$249,$A$12:$EH$225,CN$226,0)*$D$249)</f>
        <v>88.073394495412856</v>
      </c>
      <c r="CO213" s="90">
        <f>IF(OR(VLOOKUP($C$248,$A$12:$EH$225,CO$226,0)="NO CIT",VLOOKUP($C$249,$A$12:$EH$225,CO$226,0)="NO CIT"), "NO CIT",VLOOKUP($C$248,$A$12:$EH$225,CO$226,0)*$D$248+VLOOKUP($C$249,$A$12:$EH$225,CO$226,0)*$D$249)</f>
        <v>0</v>
      </c>
      <c r="CP213" s="90">
        <f>IF(OR(VLOOKUP($C$248,$A$12:$EH$225,CP$226,0)="NO CIT",VLOOKUP($C$249,$A$12:$EH$225,CP$226,0)="NO CIT"), "NO CIT",VLOOKUP($C$248,$A$12:$EH$225,CP$226,0)*$D$248+VLOOKUP($C$249,$A$12:$EH$225,CP$226,0)*$D$249)</f>
        <v>100</v>
      </c>
      <c r="CQ213" s="157">
        <f>IF(OR(ISNUMBER(CJ213),ISNUMBER(CL213),ISNUMBER(CN213),ISNUMBER(CP213)),AVERAGE(CJ213,CL213,CN213,CP213),"")</f>
        <v>94.036697247706428</v>
      </c>
      <c r="CR213" s="128">
        <f>AVERAGE(CD213,CF213,CH213,CQ213)</f>
        <v>86.764818988476037</v>
      </c>
      <c r="CS213" s="78">
        <f>+CR213</f>
        <v>86.764818988476037</v>
      </c>
      <c r="CT213" s="115">
        <f>ROUND(CR213,1)</f>
        <v>86.8</v>
      </c>
      <c r="CU213" s="69">
        <f>RANK(CS213,CS$13:CS$224)</f>
        <v>25</v>
      </c>
      <c r="CV213" s="88">
        <f>VLOOKUP($C$248,$A$12:$EH$225,CV$226,0)*$D$248+VLOOKUP($C$249,$A$12:$EH$225,CV$226,0)*$D$249</f>
        <v>1.5</v>
      </c>
      <c r="CW213" s="89">
        <f>VLOOKUP($C$248,$A$12:$EG$225,CW$226,0)*$D$248+VLOOKUP($C$249,$A$12:$EG$225,CW$226,0)*$D$249</f>
        <v>99.685534591194966</v>
      </c>
      <c r="CX213" s="88">
        <f>VLOOKUP($C$248,$A$12:$EH$225,CX$226,0)*$D$248+VLOOKUP($C$249,$A$12:$EH$225,CX$226,0)*$D$249</f>
        <v>1.5</v>
      </c>
      <c r="CY213" s="89">
        <f>VLOOKUP($C$248,$A$12:$EG$225,CY$226,0)*$D$248+VLOOKUP($C$249,$A$12:$EG$225,CY$226,0)*$D$249</f>
        <v>99.704142011834321</v>
      </c>
      <c r="CZ213" s="86">
        <f>VLOOKUP($C$248,$A$12:$EH$225,CZ$226,0)*$D$248+VLOOKUP($C$249,$A$12:$EH$225,CZ$226,0)*$D$249</f>
        <v>175</v>
      </c>
      <c r="DA213" s="89">
        <f>VLOOKUP($C$248,$A$12:$EG$225,DA$226,0)*$D$248+VLOOKUP($C$249,$A$12:$EG$225,DA$226,0)*$D$249</f>
        <v>83.490566037735846</v>
      </c>
      <c r="DB213" s="86">
        <f>VLOOKUP($C$248,$A$12:$EH$225,DB$226,0)*$D$248+VLOOKUP($C$249,$A$12:$EH$225,DB$226,0)*$D$249</f>
        <v>60</v>
      </c>
      <c r="DC213" s="89">
        <f>VLOOKUP($C$248,$A$12:$EG$225,DC$226,0)*$D$248+VLOOKUP($C$249,$A$12:$EG$225,DC$226,0)*$D$249</f>
        <v>85</v>
      </c>
      <c r="DD213" s="88">
        <f>VLOOKUP($C$248,$A$12:$EH$225,DD$226,0)*$D$248+VLOOKUP($C$249,$A$12:$EH$225,DD$226,0)*$D$249</f>
        <v>1.5</v>
      </c>
      <c r="DE213" s="89">
        <f>VLOOKUP($C$248,$A$12:$EG$225,DE$226,0)*$D$248+VLOOKUP($C$249,$A$12:$EG$225,DE$226,0)*$D$249</f>
        <v>99.820788530465947</v>
      </c>
      <c r="DF213" s="88">
        <f>VLOOKUP($C$248,$A$12:$EH$225,DF$226,0)*$D$248+VLOOKUP($C$249,$A$12:$EH$225,DF$226,0)*$D$249</f>
        <v>7.5</v>
      </c>
      <c r="DG213" s="89">
        <f>VLOOKUP($C$248,$A$12:$EG$225,DG$226,0)*$D$248+VLOOKUP($C$249,$A$12:$EG$225,DG$226,0)*$D$249</f>
        <v>97.280334728033466</v>
      </c>
      <c r="DH213" s="91">
        <f>VLOOKUP($C$248,$A$12:$EH$225,DH$226,0)*$D$248+VLOOKUP($C$249,$A$12:$EH$225,DH$226,0)*$D$249</f>
        <v>175</v>
      </c>
      <c r="DI213" s="89">
        <f>VLOOKUP($C$248,$A$12:$EG$225,DI$226,0)*$D$248+VLOOKUP($C$249,$A$12:$EG$225,DI$226,0)*$D$249</f>
        <v>85.416666666666657</v>
      </c>
      <c r="DJ213" s="86">
        <f>VLOOKUP($C$248,$A$12:$EH$225,DJ$226,0)*$D$248+VLOOKUP($C$249,$A$12:$EH$225,DJ$226,0)*$D$249</f>
        <v>100</v>
      </c>
      <c r="DK213" s="89">
        <f>VLOOKUP($C$248,$A$12:$EG$225,DK$226,0)*$D$248+VLOOKUP($C$249,$A$12:$EG$225,DK$226,0)*$D$249</f>
        <v>85.714285714285708</v>
      </c>
      <c r="DL213" s="78">
        <f>AVERAGE(CW213,CY213,DA213,DC213,DE213,DG213,DI213,DK213)</f>
        <v>92.014039785027109</v>
      </c>
      <c r="DM213" s="78">
        <f>+DL213</f>
        <v>92.014039785027109</v>
      </c>
      <c r="DN213" s="115">
        <f>ROUND(DL213,1)</f>
        <v>92</v>
      </c>
      <c r="DO213" s="69">
        <f>RANK(DM213,DM$13:DM$224)</f>
        <v>39</v>
      </c>
      <c r="DP213" s="90">
        <f>VLOOKUP($C$248,$A$12:$EH$225,DP$226,0)*$D$248+VLOOKUP($C$249,$A$12:$EH$225,DP$226,0)*$D$249</f>
        <v>444</v>
      </c>
      <c r="DQ213" s="87">
        <f>VLOOKUP($C$248,$A$12:$EG$225,DQ$226,0)*$D$248+VLOOKUP($C$249,$A$12:$EG$225,DQ$226,0)*$D$249</f>
        <v>73.442622950819668</v>
      </c>
      <c r="DR213" s="88">
        <f>VLOOKUP($C$248,$A$12:$EH$225,DR$226,0)*$D$248+VLOOKUP($C$249,$A$12:$EH$225,DR$226,0)*$D$249</f>
        <v>30.54</v>
      </c>
      <c r="DS213" s="87">
        <f>VLOOKUP($C$248,$A$12:$EG$225,DS$226,0)*$D$248+VLOOKUP($C$249,$A$12:$EG$225,DS$226,0)*$D$249</f>
        <v>65.759280089988749</v>
      </c>
      <c r="DT213" s="88">
        <f>VLOOKUP($C$248,$A$12:$EH$225,DT$226,0)*$D$248+VLOOKUP($C$249,$A$12:$EH$225,DT$226,0)*$D$249</f>
        <v>14.600000000000001</v>
      </c>
      <c r="DU213" s="87">
        <f>VLOOKUP($C$248,$A$12:$EG$225,DU$226,0)*$D$248+VLOOKUP($C$249,$A$12:$EG$225,DU$226,0)*$D$249</f>
        <v>81.111111111111114</v>
      </c>
      <c r="DV213" s="78">
        <f>AVERAGE(DU213,DQ213,DS213)</f>
        <v>73.437671383973182</v>
      </c>
      <c r="DW213" s="78">
        <f>+DV213</f>
        <v>73.437671383973182</v>
      </c>
      <c r="DX213" s="115">
        <f>ROUND(DV213,1)</f>
        <v>73.400000000000006</v>
      </c>
      <c r="DY213" s="69">
        <f>RANK(DW213,DW$13:DW$224)</f>
        <v>17</v>
      </c>
      <c r="DZ213" s="88">
        <f>VLOOKUP($C$248,$A$12:$EH$225,DZ$226,0)*$D$248+VLOOKUP($C$249,$A$12:$EH$225,DZ$226,0)*$D$249</f>
        <v>81.026462289331207</v>
      </c>
      <c r="EA213" s="89">
        <f>VLOOKUP($C$248,$A$12:$EG$225,EA$226,0)*$D$248+VLOOKUP($C$249,$A$12:$EG$225,EA$226,0)*$D$249</f>
        <v>87.21901215213262</v>
      </c>
      <c r="EB213" s="90">
        <f>VLOOKUP($C$248,$A$12:$EG$224,EB$226,FALSE)*$D$248+VLOOKUP($C$249,$A$12:$EG$224,EB$226,FALSE)*$D$249</f>
        <v>15</v>
      </c>
      <c r="EC213" s="87">
        <f>VLOOKUP($C$248,$A$12:$EG$225,EC$226,0)*$D$248+VLOOKUP($C$249,$A$12:$EG$225,EC$226,0)*$D$249</f>
        <v>93.75</v>
      </c>
      <c r="ED213" s="68">
        <f>AVERAGE(EA213,EC213)</f>
        <v>90.48450607606631</v>
      </c>
      <c r="EE213" s="78">
        <f>+ED213</f>
        <v>90.48450607606631</v>
      </c>
      <c r="EF213" s="115">
        <f>ROUND(ED213,1)</f>
        <v>90.5</v>
      </c>
      <c r="EG213" s="69">
        <f>RANK(EE213,EE$13:EE$224)</f>
        <v>2</v>
      </c>
      <c r="EH213" s="94"/>
      <c r="EI213" s="96">
        <v>2</v>
      </c>
      <c r="EJ213" s="94"/>
      <c r="EK213" s="83">
        <f>RANK(EN213,EN$13:EN$224)</f>
        <v>6</v>
      </c>
      <c r="EL213" s="134">
        <f>ROUND(EM213,1)</f>
        <v>84</v>
      </c>
      <c r="EM213" s="158">
        <f>AVERAGE(Q213,AC213,BA213,BH213,BY213,CR213,DL213,DV213,ED213,AO213)</f>
        <v>83.996683656931239</v>
      </c>
      <c r="EN213" s="139">
        <f>AVERAGE(Q213,AC213,BA213,BH213,BY213,CR213,DL213,DV213,ED213,AO213)</f>
        <v>83.996683656931239</v>
      </c>
      <c r="EO213" s="95">
        <v>1</v>
      </c>
      <c r="EP213" s="85"/>
      <c r="EQ213" s="46"/>
      <c r="ES213" s="84">
        <v>1</v>
      </c>
    </row>
    <row r="214" spans="1:149" ht="14.45" customHeight="1" x14ac:dyDescent="0.25">
      <c r="A214" s="64" t="s">
        <v>1900</v>
      </c>
      <c r="B214" s="156" t="str">
        <f>INDEX('Economy Names'!$A$2:$H$213,'Economy Names'!L203,'Economy Names'!$K$1)</f>
        <v>United States Los Angeles</v>
      </c>
      <c r="C214" s="65">
        <v>6</v>
      </c>
      <c r="D214" s="66">
        <f>(IF(C214=-1,0,(IF(C214&gt;C$4,0,IF(C214&lt;C$3,1,((C$4-C214)/C$5))))))*100</f>
        <v>70.588235294117652</v>
      </c>
      <c r="E214" s="65">
        <v>4.5</v>
      </c>
      <c r="F214" s="66">
        <f>(IF(E214=-1,0,(IF(E214&gt;E$4,0,IF(E214&lt;E$3,1,((E$4-E214)/E$5))))))*100</f>
        <v>95.979899497487438</v>
      </c>
      <c r="G214" s="67">
        <v>0.70992157478661</v>
      </c>
      <c r="H214" s="66">
        <f>(IF(G214=-1,0,(IF(G214&gt;G$4,0,IF(G214&lt;G$3,1,((G$4-G214)/G$5))))))*100</f>
        <v>99.64503921260669</v>
      </c>
      <c r="I214" s="65">
        <v>6</v>
      </c>
      <c r="J214" s="66">
        <f>(IF(I214=-1,0,(IF(I214&gt;I$4,0,IF(I214&lt;I$3,1,((I$4-I214)/I$5))))))*100</f>
        <v>70.588235294117652</v>
      </c>
      <c r="K214" s="65">
        <v>4.5</v>
      </c>
      <c r="L214" s="66">
        <f>(IF(K214=-1,0,(IF(K214&gt;K$4,0,IF(K214&lt;K$3,1,((K$4-K214)/K$5))))))*100</f>
        <v>95.979899497487438</v>
      </c>
      <c r="M214" s="67">
        <v>0.70992157478661</v>
      </c>
      <c r="N214" s="68">
        <f>(IF(M214=-1,0,(IF(M214&gt;M$4,0,IF(M214&lt;M$3,1,((M$4-M214)/M$5))))))*100</f>
        <v>99.64503921260669</v>
      </c>
      <c r="O214" s="67">
        <v>0</v>
      </c>
      <c r="P214" s="66">
        <f>(IF(O214=-1,0,(IF(O214&gt;O$4,0,IF(O214&lt;O$3,1,((O$4-O214)/O$5))))))*100</f>
        <v>100</v>
      </c>
      <c r="Q214" s="68">
        <f>25%*P214+12.5%*D214+12.5%*F214+12.5%*H214+12.5%*J214+12.5%*L214+12.5%*N214</f>
        <v>91.553293501052948</v>
      </c>
      <c r="R214" s="78"/>
      <c r="S214" s="115">
        <f>+ROUND(Q214,1)</f>
        <v>91.6</v>
      </c>
      <c r="T214" s="69">
        <f>+VLOOKUP($F$238,$A$13:$DI$224,T$226,0)</f>
        <v>55</v>
      </c>
      <c r="U214" s="70">
        <v>17</v>
      </c>
      <c r="V214" s="66">
        <f>(IF(U214=-1,0,(IF(U214&gt;U$4,0,IF(U214&lt;U$3,1,((U$4-U214)/U$5))))))*100</f>
        <v>52</v>
      </c>
      <c r="W214" s="70">
        <v>68</v>
      </c>
      <c r="X214" s="66">
        <f>(IF(W214=-1,0,(IF(W214&gt;W$4,0,IF(W214&lt;W$3,1,((W$4-W214)/W$5))))))*100</f>
        <v>87.896253602305478</v>
      </c>
      <c r="Y214" s="71">
        <v>1.4304099378130499</v>
      </c>
      <c r="Z214" s="68">
        <f>(IF(Y214=-1,0,(IF(Y214&gt;Y$4,0,IF(Y214&lt;Y$3,1,((Y$4-Y214)/Y$5))))))*100</f>
        <v>92.847950310934763</v>
      </c>
      <c r="AA214" s="70">
        <v>13</v>
      </c>
      <c r="AB214" s="66">
        <f>IF(AA214="No Practice", 0, AA214/15*100)</f>
        <v>86.666666666666671</v>
      </c>
      <c r="AC214" s="68">
        <f>AVERAGE(V214,X214,Z214,AB214)</f>
        <v>79.852717644976735</v>
      </c>
      <c r="AD214" s="68"/>
      <c r="AE214" s="115">
        <f>+ROUND(AC214,1)</f>
        <v>79.900000000000006</v>
      </c>
      <c r="AF214" s="72">
        <f>+VLOOKUP($F$238,$A$13:$DI$224,AF$226,0)</f>
        <v>24</v>
      </c>
      <c r="AG214" s="70">
        <v>6</v>
      </c>
      <c r="AH214" s="66">
        <f>(IF(AG214=-1,0,(IF(AG214&gt;AG$4,0,IF(AG214&lt;AG$3,1,((AG$4-AG214)/AG$5))))))*100</f>
        <v>50</v>
      </c>
      <c r="AI214" s="70">
        <v>134</v>
      </c>
      <c r="AJ214" s="66">
        <f>(IF(AI214=-1,0,(IF(AI214&gt;AI$4,0,IF(AI214&lt;AI$3,1,((AI$4-AI214)/AI$5))))))*100</f>
        <v>49.565217391304351</v>
      </c>
      <c r="AK214" s="71">
        <v>35.6494217994846</v>
      </c>
      <c r="AL214" s="66">
        <f>(IF(AK214=-1,0,(IF(AK214&gt;AK$4,0,IF(AK214&lt;AK$3,1,((AK$4-AK214)/AK$5))))))*100</f>
        <v>99.559883681487833</v>
      </c>
      <c r="AM214" s="70">
        <v>6</v>
      </c>
      <c r="AN214" s="66">
        <f>+IF(AM214="No Practice",0,AM214/8)*100</f>
        <v>75</v>
      </c>
      <c r="AO214" s="74">
        <f>AVERAGE(AH214,AJ214,AL214,AN214)</f>
        <v>68.531275268198044</v>
      </c>
      <c r="AP214" s="68"/>
      <c r="AQ214" s="115">
        <f>+ROUND(AO214,1)</f>
        <v>68.5</v>
      </c>
      <c r="AR214" s="69">
        <f>+VLOOKUP($F$238,$A$13:$DI$224,AR$226,0)</f>
        <v>64</v>
      </c>
      <c r="AS214" s="75">
        <v>5</v>
      </c>
      <c r="AT214" s="66">
        <f>(IF(AS214=-1,0,(IF(AS214&gt;AS$4,0,IF(AS214&lt;AS$3,1,((AS$4-AS214)/AS$5))))))*100</f>
        <v>66.666666666666657</v>
      </c>
      <c r="AU214" s="75">
        <v>20</v>
      </c>
      <c r="AV214" s="66">
        <f>(IF(AU214=-1,0,(IF(AU214&gt;AU$4,0,IF(AU214&lt;AU$3,1,((AU$4-AU214)/AU$5))))))*100</f>
        <v>90.909090909090907</v>
      </c>
      <c r="AW214" s="75">
        <v>0.88728995863479998</v>
      </c>
      <c r="AX214" s="68">
        <f>(IF(AW214=-1,0,(IF(AW214&gt;AW$4,0,IF(AW214&lt;AW$3,1,((AW$4-AW214)/AW$5))))))*100</f>
        <v>94.084733609101335</v>
      </c>
      <c r="AY214" s="75">
        <v>17</v>
      </c>
      <c r="AZ214" s="66">
        <f>+IF(AY214="No Practice",0,AY214/30)*100</f>
        <v>56.666666666666664</v>
      </c>
      <c r="BA214" s="76">
        <f>AVERAGE(AT214,AV214,AX214,AZ214)</f>
        <v>77.081789462881389</v>
      </c>
      <c r="BB214" s="68"/>
      <c r="BC214" s="115">
        <f>+ROUND(BA214,1)</f>
        <v>77.099999999999994</v>
      </c>
      <c r="BD214" s="69">
        <f>+VLOOKUP($F$238,$A$13:$DI$224,BD$226,0)</f>
        <v>39</v>
      </c>
      <c r="BE214" s="73">
        <v>8</v>
      </c>
      <c r="BF214" s="73">
        <v>11</v>
      </c>
      <c r="BG214" s="77">
        <f>+SUM(BE214,BF214)</f>
        <v>19</v>
      </c>
      <c r="BH214" s="76">
        <f>(IF(BG214=-1,0,(IF(BG214&lt;BG$4,0,IF(BG214&gt;BG$3,1,((-BG$4+BG214)/BG$5))))))*100</f>
        <v>95</v>
      </c>
      <c r="BI214" s="119"/>
      <c r="BJ214" s="115">
        <f>ROUND(BH214,1)</f>
        <v>95</v>
      </c>
      <c r="BK214" s="69">
        <f>+VLOOKUP($F$238,$A$13:$DI$224,BK$226,0)</f>
        <v>4</v>
      </c>
      <c r="BL214" s="73">
        <v>8</v>
      </c>
      <c r="BM214" s="68">
        <f>(IF(BL214=-1,0,(IF(BL214&lt;BL$4,0,IF(BL214&gt;BL$3,1,((-BL$4+BL214)/BL$5))))))*100</f>
        <v>80</v>
      </c>
      <c r="BN214" s="73">
        <v>8</v>
      </c>
      <c r="BO214" s="68">
        <f>(IF(BN214=-1,0,(IF(BN214&lt;BN$4,0,IF(BN214&gt;BN$3,1,((-BN$4+BN214)/BN$5))))))*100</f>
        <v>80</v>
      </c>
      <c r="BP214" s="73">
        <v>9</v>
      </c>
      <c r="BQ214" s="68">
        <f>(IF(BP214=-1,0,(IF(BP214&lt;BP$4,0,IF(BP214&gt;BP$3,1,((-BP$4+BP214)/BP$5))))))*100</f>
        <v>90</v>
      </c>
      <c r="BR214" s="73">
        <v>2</v>
      </c>
      <c r="BS214" s="78">
        <f>(IF(BR214=-1,0,(IF(BR214&lt;BR$4,0,IF(BR214&gt;BR$3,1,((-BR$4+BR214)/BR$5))))))*100</f>
        <v>33.333333333333329</v>
      </c>
      <c r="BT214" s="73">
        <v>4</v>
      </c>
      <c r="BU214" s="68">
        <f>(IF(BT214=-1,0,(IF(BT214&lt;BT$4,0,IF(BT214&gt;BT$3,1,((-BT$4+BT214)/BT$5))))))*100</f>
        <v>57.142857142857139</v>
      </c>
      <c r="BV214" s="73">
        <v>6</v>
      </c>
      <c r="BW214" s="66">
        <f>(IF(BV214=-1,0,(IF(BV214&lt;BV$4,0,IF(BV214&gt;BV$3,1,((-BV$4+BV214)/BV$5))))))*100</f>
        <v>85.714285714285708</v>
      </c>
      <c r="BX214" s="77">
        <f>+SUM(BN214,BL214,BP214,BR214,BT214,BV214)</f>
        <v>37</v>
      </c>
      <c r="BY214" s="80">
        <f>(IF(BX214=-1,0,(IF(BX214&lt;BX$4,0,IF(BX214&gt;BX$3,1,((-BX$4+BX214)/BX$5))))))*100</f>
        <v>74</v>
      </c>
      <c r="BZ214" s="78"/>
      <c r="CA214" s="115">
        <f>+ROUND(BY214,1)</f>
        <v>74</v>
      </c>
      <c r="CB214" s="72">
        <f>+VLOOKUP($F$238,$A$13:$DI$224,CB$226,0)</f>
        <v>36</v>
      </c>
      <c r="CC214" s="73">
        <v>10</v>
      </c>
      <c r="CD214" s="68">
        <f>(IF(CC214=-1,0,(IF(CC214&gt;CC$4,0,IF(CC214&lt;CC$3,1,((CC$4-CC214)/CC$5))))))*100</f>
        <v>88.333333333333329</v>
      </c>
      <c r="CE214" s="73">
        <v>175</v>
      </c>
      <c r="CF214" s="66">
        <f>(IF(CE214=-1,0,(IF(CE214&gt;CE$4,0,IF(CE214&lt;CE$3,1,((CE$4-CE214)/CE$5))))))*100</f>
        <v>80.525502318392583</v>
      </c>
      <c r="CG214" s="73">
        <v>33.168514812978202</v>
      </c>
      <c r="CH214" s="66">
        <f>(IF(CG214=-1,0,(IF(CG214&gt;CG$4,0,IF(CG214&lt;CG$3,1,((CG$4-CG214)/CG$5)^$CH$3)))))*100</f>
        <v>90.108007858555908</v>
      </c>
      <c r="CI214" s="73" t="s">
        <v>1976</v>
      </c>
      <c r="CJ214" s="78" t="str">
        <f>IF(CI214="NO VAT","No VAT",(IF(CI214="NO REFUND",0,(IF(CI214&gt;CI$5,0,IF(CI214&lt;CI$3,1,((CI$5-CI214)/CI$5))))))*100)</f>
        <v>No VAT</v>
      </c>
      <c r="CK214" s="73" t="s">
        <v>1976</v>
      </c>
      <c r="CL214" s="68" t="str">
        <f>IF(CK214="NO VAT","No VAT",(IF(CK214="NO REFUND",0,(IF(CK214&gt;CK$4,0,IF(CK214&lt;CK$3,1,((CK$4-CK214)/CK$5))))))*100)</f>
        <v>No VAT</v>
      </c>
      <c r="CM214" s="73">
        <v>8</v>
      </c>
      <c r="CN214" s="68">
        <f>IF(CM214="NO CIT","No CIT",IF(CM214&gt;CM$4,0,IF(CM214&lt;CM$3,1,((CM$4-CM214)/CM$5)))*100)</f>
        <v>88.073394495412856</v>
      </c>
      <c r="CO214" s="73">
        <v>0</v>
      </c>
      <c r="CP214" s="66">
        <f>IF(CO214="NO CIT","No CIT",IF(CO214&gt;CO$4,0,IF(CO214&lt;CO$3,1,((CO$5-CO214)/CO$5)))*100)</f>
        <v>100</v>
      </c>
      <c r="CQ214" s="157">
        <f>IF(OR(ISNUMBER(CJ214),ISNUMBER(CL214),ISNUMBER(CN214),ISNUMBER(CP214)),AVERAGE(CJ214,CL214,CN214,CP214),"")</f>
        <v>94.036697247706428</v>
      </c>
      <c r="CR214" s="128">
        <f>AVERAGE(CD214,CF214,CH214,CQ214)</f>
        <v>88.250885189497069</v>
      </c>
      <c r="CS214" s="78"/>
      <c r="CT214" s="115">
        <f>ROUND(CR214,1)</f>
        <v>88.3</v>
      </c>
      <c r="CU214" s="69">
        <f>+VLOOKUP($F$238,$A$13:$EL$224,CU$226,0)</f>
        <v>25</v>
      </c>
      <c r="CV214" s="73">
        <v>1.5</v>
      </c>
      <c r="CW214" s="68">
        <f>(IF(CV214=-1,0,(IF(CV214&gt;CV$4,0,IF(CV214&lt;CV$3,1,((CV$4-CV214)/CV$5))))))*100</f>
        <v>99.685534591194966</v>
      </c>
      <c r="CX214" s="73">
        <v>1.5</v>
      </c>
      <c r="CY214" s="68">
        <f>(IF(CX214=-1,0,(IF(CX214&gt;CX$4,0,IF(CX214&lt;CX$3,1,((CX$4-CX214)/CX$5))))))*100</f>
        <v>99.704142011834321</v>
      </c>
      <c r="CZ214" s="73">
        <v>175</v>
      </c>
      <c r="DA214" s="68">
        <f>(IF(CZ214=-1,0,(IF(CZ214&gt;CZ$4,0,IF(CZ214&lt;CZ$3,1,((CZ$4-CZ214)/CZ$5))))))*100</f>
        <v>83.490566037735846</v>
      </c>
      <c r="DB214" s="73">
        <v>60</v>
      </c>
      <c r="DC214" s="68">
        <f>(IF(DB214=-1,0,(IF(DB214&gt;DB$4,0,IF(DB214&lt;DB$3,1,((DB$4-DB214)/DB$5))))))*100</f>
        <v>85</v>
      </c>
      <c r="DD214" s="73">
        <v>1.5</v>
      </c>
      <c r="DE214" s="68">
        <f>(IF(DD214=-1,0,(IF(DD214&gt;DD$4,0,IF(DD214&lt;DD$3,1,((DD$4-DD214)/DD$5))))))*100</f>
        <v>99.820788530465947</v>
      </c>
      <c r="DF214" s="73">
        <v>7.5</v>
      </c>
      <c r="DG214" s="68">
        <f>(IF(DF214=-1,0,(IF(DF214&gt;DF$4,0,IF(DF214&lt;DF$3,1,((DF$4-DF214)/DF$5))))))*100</f>
        <v>97.280334728033466</v>
      </c>
      <c r="DH214" s="73">
        <v>175</v>
      </c>
      <c r="DI214" s="68">
        <f>(IF(DH214=-1,0,(IF(DH214&gt;DH$4,0,IF(DH214&lt;DH$3,1,((DH$4-DH214)/DH$5))))))*100</f>
        <v>85.416666666666657</v>
      </c>
      <c r="DJ214" s="73">
        <v>100</v>
      </c>
      <c r="DK214" s="66">
        <f>(IF(DJ214=-1,0,(IF(DJ214&gt;DJ$4,0,IF(DJ214&lt;DJ$3,1,((DJ$4-DJ214)/DJ$5))))))*100</f>
        <v>85.714285714285708</v>
      </c>
      <c r="DL214" s="78">
        <f>AVERAGE(CW214,CY214,DA214,DC214,DE214,DG214,DI214,DK214)</f>
        <v>92.014039785027109</v>
      </c>
      <c r="DM214" s="78"/>
      <c r="DN214" s="115">
        <f>ROUND(DL214,1)</f>
        <v>92</v>
      </c>
      <c r="DO214" s="69">
        <f>+VLOOKUP($F$238,$A$13:$EL$224,DO$226,0)</f>
        <v>39</v>
      </c>
      <c r="DP214" s="67">
        <v>555</v>
      </c>
      <c r="DQ214" s="66">
        <f>(IF(DP214=-1,0,(IF(DP214&gt;DP$4,0,IF(DP214&lt;DP$3,1,((DP$4-DP214)/DP$5))))))*100</f>
        <v>64.344262295081961</v>
      </c>
      <c r="DR214" s="67">
        <v>42</v>
      </c>
      <c r="DS214" s="66">
        <f>(IF(DR214=-1,0,(IF(DR214&gt;DR$4,0,IF(DR214&lt;DR$3,1,((DR$4-DR214)/DR$5))))))*100</f>
        <v>52.868391451068611</v>
      </c>
      <c r="DT214" s="67">
        <v>14</v>
      </c>
      <c r="DU214" s="66">
        <f>DT214/18*100</f>
        <v>77.777777777777786</v>
      </c>
      <c r="DV214" s="78">
        <f>AVERAGE(DU214,DQ214,DS214)</f>
        <v>64.996810507976122</v>
      </c>
      <c r="DW214" s="78"/>
      <c r="DX214" s="115">
        <f>ROUND(DV214,1)</f>
        <v>65</v>
      </c>
      <c r="DY214" s="69">
        <f>+VLOOKUP($F$238,$A$13:$EL$224,DY$226,0)</f>
        <v>17</v>
      </c>
      <c r="DZ214" s="67">
        <v>81.026462289331207</v>
      </c>
      <c r="EA214" s="68">
        <f>(IF(DZ214=-1,0,(IF(DZ214&lt;DZ$4,0,IF(DZ214&gt;DZ$3,1,((-DZ$4+DZ214)/DZ$5))))))*100</f>
        <v>87.21901215213262</v>
      </c>
      <c r="EB214" s="67">
        <v>15</v>
      </c>
      <c r="EC214" s="66">
        <f>(IF(EB214=-1,0,(IF(EB214&lt;EB$4,0,IF(EB214&gt;EB$3,1,((-EB$4+EB214)/EB$5))))))*100</f>
        <v>93.75</v>
      </c>
      <c r="ED214" s="68">
        <f>AVERAGE(EA214,EC214)</f>
        <v>90.48450607606631</v>
      </c>
      <c r="EE214" s="78"/>
      <c r="EF214" s="115">
        <f>ROUND(ED214,1)</f>
        <v>90.5</v>
      </c>
      <c r="EG214" s="69">
        <f>+VLOOKUP($F$238,$A$13:$EL$224,EG$226,0)</f>
        <v>2</v>
      </c>
      <c r="EH214" s="94"/>
      <c r="EI214" s="92">
        <v>1</v>
      </c>
      <c r="EJ214" s="94"/>
      <c r="EK214" s="83">
        <f>+VLOOKUP($F$238,$A$13:$EL$224,EK$226,0)</f>
        <v>6</v>
      </c>
      <c r="EL214" s="134">
        <f>ROUND(EM214,1)</f>
        <v>82.2</v>
      </c>
      <c r="EM214" s="158">
        <f>AVERAGE(Q214,AC214,BA214,BH214,BY214,CR214,DL214,DV214,ED214,AO214)</f>
        <v>82.176531743567551</v>
      </c>
      <c r="EN214" s="139"/>
      <c r="EO214" s="95"/>
      <c r="EP214" s="85">
        <v>1</v>
      </c>
      <c r="EQ214" s="64" t="s">
        <v>1389</v>
      </c>
      <c r="ES214" s="93">
        <v>1</v>
      </c>
    </row>
    <row r="215" spans="1:149" ht="14.45" customHeight="1" x14ac:dyDescent="0.25">
      <c r="A215" s="64" t="s">
        <v>1899</v>
      </c>
      <c r="B215" s="156" t="str">
        <f>INDEX('Economy Names'!$A$2:$H$213,'Economy Names'!L204,'Economy Names'!$K$1)</f>
        <v>United States New York City</v>
      </c>
      <c r="C215" s="65">
        <v>6</v>
      </c>
      <c r="D215" s="66">
        <f>(IF(C215=-1,0,(IF(C215&gt;C$4,0,IF(C215&lt;C$3,1,((C$4-C215)/C$5))))))*100</f>
        <v>70.588235294117652</v>
      </c>
      <c r="E215" s="65">
        <v>4</v>
      </c>
      <c r="F215" s="66">
        <f>(IF(E215=-1,0,(IF(E215&gt;E$4,0,IF(E215&lt;E$3,1,((E$4-E215)/E$5))))))*100</f>
        <v>96.482412060301499</v>
      </c>
      <c r="G215" s="67">
        <v>1.1832026246443601</v>
      </c>
      <c r="H215" s="66">
        <f>(IF(G215=-1,0,(IF(G215&gt;G$4,0,IF(G215&lt;G$3,1,((G$4-G215)/G$5))))))*100</f>
        <v>99.408398687677817</v>
      </c>
      <c r="I215" s="65">
        <v>6</v>
      </c>
      <c r="J215" s="66">
        <f>(IF(I215=-1,0,(IF(I215&gt;I$4,0,IF(I215&lt;I$3,1,((I$4-I215)/I$5))))))*100</f>
        <v>70.588235294117652</v>
      </c>
      <c r="K215" s="65">
        <v>4</v>
      </c>
      <c r="L215" s="66">
        <f>(IF(K215=-1,0,(IF(K215&gt;K$4,0,IF(K215&lt;K$3,1,((K$4-K215)/K$5))))))*100</f>
        <v>96.482412060301499</v>
      </c>
      <c r="M215" s="67">
        <v>1.1832026246443601</v>
      </c>
      <c r="N215" s="68">
        <f>(IF(M215=-1,0,(IF(M215&gt;M$4,0,IF(M215&lt;M$3,1,((M$4-M215)/M$5))))))*100</f>
        <v>99.408398687677817</v>
      </c>
      <c r="O215" s="67">
        <v>0</v>
      </c>
      <c r="P215" s="66">
        <f>(IF(O215=-1,0,(IF(O215&gt;O$4,0,IF(O215&lt;O$3,1,((O$4-O215)/O$5))))))*100</f>
        <v>100</v>
      </c>
      <c r="Q215" s="68">
        <f>25%*P215+12.5%*D215+12.5%*F215+12.5%*H215+12.5%*J215+12.5%*L215+12.5%*N215</f>
        <v>91.619761510524256</v>
      </c>
      <c r="R215" s="78"/>
      <c r="S215" s="115">
        <f>+ROUND(Q215,1)</f>
        <v>91.6</v>
      </c>
      <c r="T215" s="69">
        <f>+VLOOKUP($F$238,$A$13:$DI$224,T$226,0)</f>
        <v>55</v>
      </c>
      <c r="U215" s="70">
        <v>15</v>
      </c>
      <c r="V215" s="66">
        <f>(IF(U215=-1,0,(IF(U215&gt;U$4,0,IF(U215&lt;U$3,1,((U$4-U215)/U$5))))))*100</f>
        <v>60</v>
      </c>
      <c r="W215" s="70">
        <v>89</v>
      </c>
      <c r="X215" s="66">
        <f>(IF(W215=-1,0,(IF(W215&gt;W$4,0,IF(W215&lt;W$3,1,((W$4-W215)/W$5))))))*100</f>
        <v>81.844380403458217</v>
      </c>
      <c r="Y215" s="71">
        <v>0.26241856611112002</v>
      </c>
      <c r="Z215" s="68">
        <f>(IF(Y215=-1,0,(IF(Y215&gt;Y$4,0,IF(Y215&lt;Y$3,1,((Y$4-Y215)/Y$5))))))*100</f>
        <v>98.687907169444401</v>
      </c>
      <c r="AA215" s="70">
        <v>12</v>
      </c>
      <c r="AB215" s="66">
        <f>IF(AA215="No Practice", 0, AA215/15*100)</f>
        <v>80</v>
      </c>
      <c r="AC215" s="68">
        <f>AVERAGE(V215,X215,Z215,AB215)</f>
        <v>80.133071893225662</v>
      </c>
      <c r="AD215" s="68"/>
      <c r="AE215" s="115">
        <f>+ROUND(AC215,1)</f>
        <v>80.099999999999994</v>
      </c>
      <c r="AF215" s="72">
        <f>+VLOOKUP($F$238,$A$13:$DI$224,AF$226,0)</f>
        <v>24</v>
      </c>
      <c r="AG215" s="70">
        <v>4</v>
      </c>
      <c r="AH215" s="66">
        <f>(IF(AG215=-1,0,(IF(AG215&gt;AG$4,0,IF(AG215&lt;AG$3,1,((AG$4-AG215)/AG$5))))))*100</f>
        <v>83.333333333333343</v>
      </c>
      <c r="AI215" s="70">
        <v>60</v>
      </c>
      <c r="AJ215" s="66">
        <f>(IF(AI215=-1,0,(IF(AI215&gt;AI$4,0,IF(AI215&lt;AI$3,1,((AI$4-AI215)/AI$5))))))*100</f>
        <v>81.739130434782609</v>
      </c>
      <c r="AK215" s="71">
        <v>12.431515576263401</v>
      </c>
      <c r="AL215" s="66">
        <f>(IF(AK215=-1,0,(IF(AK215&gt;AK$4,0,IF(AK215&lt;AK$3,1,((AK$4-AK215)/AK$5))))))*100</f>
        <v>99.846524499058475</v>
      </c>
      <c r="AM215" s="70">
        <v>8</v>
      </c>
      <c r="AN215" s="66">
        <f>+IF(AM215="No Practice",0,AM215/8)*100</f>
        <v>100</v>
      </c>
      <c r="AO215" s="74">
        <f>AVERAGE(AH215,AJ215,AL215,AN215)</f>
        <v>91.229747066793607</v>
      </c>
      <c r="AP215" s="68"/>
      <c r="AQ215" s="115">
        <f>+ROUND(AO215,1)</f>
        <v>91.2</v>
      </c>
      <c r="AR215" s="69">
        <f>+VLOOKUP($F$238,$A$13:$DI$224,AR$226,0)</f>
        <v>64</v>
      </c>
      <c r="AS215" s="75">
        <v>4</v>
      </c>
      <c r="AT215" s="66">
        <f>(IF(AS215=-1,0,(IF(AS215&gt;AS$4,0,IF(AS215&lt;AS$3,1,((AS$4-AS215)/AS$5))))))*100</f>
        <v>75</v>
      </c>
      <c r="AU215" s="75">
        <v>12</v>
      </c>
      <c r="AV215" s="66">
        <f>(IF(AU215=-1,0,(IF(AU215&gt;AU$4,0,IF(AU215&lt;AU$3,1,((AU$4-AU215)/AU$5))))))*100</f>
        <v>94.73684210526315</v>
      </c>
      <c r="AW215" s="75">
        <v>3.3919046131894799</v>
      </c>
      <c r="AX215" s="68">
        <f>(IF(AW215=-1,0,(IF(AW215&gt;AW$4,0,IF(AW215&lt;AW$3,1,((AW$4-AW215)/AW$5))))))*100</f>
        <v>77.387302578736808</v>
      </c>
      <c r="AY215" s="75">
        <v>18</v>
      </c>
      <c r="AZ215" s="66">
        <f>+IF(AY215="No Practice",0,AY215/30)*100</f>
        <v>60</v>
      </c>
      <c r="BA215" s="76">
        <f>AVERAGE(AT215,AV215,AX215,AZ215)</f>
        <v>76.781036170999982</v>
      </c>
      <c r="BB215" s="68"/>
      <c r="BC215" s="115">
        <f>+ROUND(BA215,1)</f>
        <v>76.8</v>
      </c>
      <c r="BD215" s="69">
        <f>+VLOOKUP($F$238,$A$13:$DI$224,BD$226,0)</f>
        <v>39</v>
      </c>
      <c r="BE215" s="73">
        <v>8</v>
      </c>
      <c r="BF215" s="73">
        <v>11</v>
      </c>
      <c r="BG215" s="77">
        <f>+SUM(BE215,BF215)</f>
        <v>19</v>
      </c>
      <c r="BH215" s="76">
        <f>(IF(BG215=-1,0,(IF(BG215&lt;BG$4,0,IF(BG215&gt;BG$3,1,((-BG$4+BG215)/BG$5))))))*100</f>
        <v>95</v>
      </c>
      <c r="BI215" s="119"/>
      <c r="BJ215" s="115">
        <f>ROUND(BH215,1)</f>
        <v>95</v>
      </c>
      <c r="BK215" s="69">
        <f>+VLOOKUP($F$238,$A$13:$DI$224,BK$226,0)</f>
        <v>4</v>
      </c>
      <c r="BL215" s="73">
        <v>7</v>
      </c>
      <c r="BM215" s="68">
        <f>(IF(BL215=-1,0,(IF(BL215&lt;BL$4,0,IF(BL215&gt;BL$3,1,((-BL$4+BL215)/BL$5))))))*100</f>
        <v>70</v>
      </c>
      <c r="BN215" s="73">
        <v>9</v>
      </c>
      <c r="BO215" s="68">
        <f>(IF(BN215=-1,0,(IF(BN215&lt;BN$4,0,IF(BN215&gt;BN$3,1,((-BN$4+BN215)/BN$5))))))*100</f>
        <v>90</v>
      </c>
      <c r="BP215" s="73">
        <v>9</v>
      </c>
      <c r="BQ215" s="68">
        <f>(IF(BP215=-1,0,(IF(BP215&lt;BP$4,0,IF(BP215&gt;BP$3,1,((-BP$4+BP215)/BP$5))))))*100</f>
        <v>90</v>
      </c>
      <c r="BR215" s="73">
        <v>2</v>
      </c>
      <c r="BS215" s="78">
        <f>(IF(BR215=-1,0,(IF(BR215&lt;BR$4,0,IF(BR215&gt;BR$3,1,((-BR$4+BR215)/BR$5))))))*100</f>
        <v>33.333333333333329</v>
      </c>
      <c r="BT215" s="73">
        <v>3</v>
      </c>
      <c r="BU215" s="68">
        <f>(IF(BT215=-1,0,(IF(BT215&lt;BT$4,0,IF(BT215&gt;BT$3,1,((-BT$4+BT215)/BT$5))))))*100</f>
        <v>42.857142857142854</v>
      </c>
      <c r="BV215" s="73">
        <v>5</v>
      </c>
      <c r="BW215" s="66">
        <f>(IF(BV215=-1,0,(IF(BV215&lt;BV$4,0,IF(BV215&gt;BV$3,1,((-BV$4+BV215)/BV$5))))))*100</f>
        <v>71.428571428571431</v>
      </c>
      <c r="BX215" s="77">
        <f>+SUM(BN215,BL215,BP215,BR215,BT215,BV215)</f>
        <v>35</v>
      </c>
      <c r="BY215" s="80">
        <f>(IF(BX215=-1,0,(IF(BX215&lt;BX$4,0,IF(BX215&gt;BX$3,1,((-BX$4+BX215)/BX$5))))))*100</f>
        <v>70</v>
      </c>
      <c r="BZ215" s="78"/>
      <c r="CA215" s="115">
        <f>+ROUND(BY215,1)</f>
        <v>70</v>
      </c>
      <c r="CB215" s="72">
        <f>+VLOOKUP($F$238,$A$13:$DI$224,CB$226,0)</f>
        <v>36</v>
      </c>
      <c r="CC215" s="73">
        <v>11</v>
      </c>
      <c r="CD215" s="68">
        <f>(IF(CC215=-1,0,(IF(CC215&gt;CC$4,0,IF(CC215&lt;CC$3,1,((CC$4-CC215)/CC$5))))))*100</f>
        <v>86.666666666666671</v>
      </c>
      <c r="CE215" s="73">
        <v>175</v>
      </c>
      <c r="CF215" s="66">
        <f>(IF(CE215=-1,0,(IF(CE215&gt;CE$4,0,IF(CE215&lt;CE$3,1,((CE$4-CE215)/CE$5))))))*100</f>
        <v>80.525502318392583</v>
      </c>
      <c r="CG215" s="73">
        <v>38.911227166966199</v>
      </c>
      <c r="CH215" s="66">
        <f>(IF(CG215=-1,0,(IF(CG215&gt;CG$4,0,IF(CG215&lt;CG$3,1,((CG$4-CG215)/CG$5)^$CH$3)))))*100</f>
        <v>81.867566518415686</v>
      </c>
      <c r="CI215" s="73" t="s">
        <v>1976</v>
      </c>
      <c r="CJ215" s="78" t="str">
        <f>IF(CI215="NO VAT","No VAT",(IF(CI215="NO REFUND",0,(IF(CI215&gt;CI$5,0,IF(CI215&lt;CI$3,1,((CI$5-CI215)/CI$5))))))*100)</f>
        <v>No VAT</v>
      </c>
      <c r="CK215" s="73" t="s">
        <v>1976</v>
      </c>
      <c r="CL215" s="68" t="str">
        <f>IF(CK215="NO VAT","No VAT",(IF(CK215="NO REFUND",0,(IF(CK215&gt;CK$4,0,IF(CK215&lt;CK$3,1,((CK$4-CK215)/CK$5))))))*100)</f>
        <v>No VAT</v>
      </c>
      <c r="CM215" s="73">
        <v>8</v>
      </c>
      <c r="CN215" s="68">
        <f>IF(CM215="NO CIT","No CIT",IF(CM215&gt;CM$4,0,IF(CM215&lt;CM$3,1,((CM$4-CM215)/CM$5)))*100)</f>
        <v>88.073394495412856</v>
      </c>
      <c r="CO215" s="73">
        <v>0</v>
      </c>
      <c r="CP215" s="66">
        <f>IF(CO215="NO CIT","No CIT",IF(CO215&gt;CO$4,0,IF(CO215&lt;CO$3,1,((CO$5-CO215)/CO$5)))*100)</f>
        <v>100</v>
      </c>
      <c r="CQ215" s="157">
        <f>IF(OR(ISNUMBER(CJ215),ISNUMBER(CL215),ISNUMBER(CN215),ISNUMBER(CP215)),AVERAGE(CJ215,CL215,CN215,CP215),"")</f>
        <v>94.036697247706428</v>
      </c>
      <c r="CR215" s="128">
        <f>AVERAGE(CD215,CF215,CH215,CQ215)</f>
        <v>85.774108187795349</v>
      </c>
      <c r="CS215" s="78"/>
      <c r="CT215" s="115">
        <f>ROUND(CR215,1)</f>
        <v>85.8</v>
      </c>
      <c r="CU215" s="69">
        <f>+VLOOKUP($F$238,$A$13:$EL$224,CU$226,0)</f>
        <v>25</v>
      </c>
      <c r="CV215" s="73">
        <v>1.5</v>
      </c>
      <c r="CW215" s="68">
        <f>(IF(CV215=-1,0,(IF(CV215&gt;CV$4,0,IF(CV215&lt;CV$3,1,((CV$4-CV215)/CV$5))))))*100</f>
        <v>99.685534591194966</v>
      </c>
      <c r="CX215" s="73">
        <v>1.5</v>
      </c>
      <c r="CY215" s="68">
        <f>(IF(CX215=-1,0,(IF(CX215&gt;CX$4,0,IF(CX215&lt;CX$3,1,((CX$4-CX215)/CX$5))))))*100</f>
        <v>99.704142011834321</v>
      </c>
      <c r="CZ215" s="73">
        <v>175</v>
      </c>
      <c r="DA215" s="68">
        <f>(IF(CZ215=-1,0,(IF(CZ215&gt;CZ$4,0,IF(CZ215&lt;CZ$3,1,((CZ$4-CZ215)/CZ$5))))))*100</f>
        <v>83.490566037735846</v>
      </c>
      <c r="DB215" s="73">
        <v>60</v>
      </c>
      <c r="DC215" s="68">
        <f>(IF(DB215=-1,0,(IF(DB215&gt;DB$4,0,IF(DB215&lt;DB$3,1,((DB$4-DB215)/DB$5))))))*100</f>
        <v>85</v>
      </c>
      <c r="DD215" s="73">
        <v>1.5</v>
      </c>
      <c r="DE215" s="68">
        <f>(IF(DD215=-1,0,(IF(DD215&gt;DD$4,0,IF(DD215&lt;DD$3,1,((DD$4-DD215)/DD$5))))))*100</f>
        <v>99.820788530465947</v>
      </c>
      <c r="DF215" s="73">
        <v>7.5</v>
      </c>
      <c r="DG215" s="68">
        <f>(IF(DF215=-1,0,(IF(DF215&gt;DF$4,0,IF(DF215&lt;DF$3,1,((DF$4-DF215)/DF$5))))))*100</f>
        <v>97.280334728033466</v>
      </c>
      <c r="DH215" s="73">
        <v>175</v>
      </c>
      <c r="DI215" s="68">
        <f>(IF(DH215=-1,0,(IF(DH215&gt;DH$4,0,IF(DH215&lt;DH$3,1,((DH$4-DH215)/DH$5))))))*100</f>
        <v>85.416666666666657</v>
      </c>
      <c r="DJ215" s="73">
        <v>100</v>
      </c>
      <c r="DK215" s="66">
        <f>(IF(DJ215=-1,0,(IF(DJ215&gt;DJ$4,0,IF(DJ215&lt;DJ$3,1,((DJ$4-DJ215)/DJ$5))))))*100</f>
        <v>85.714285714285708</v>
      </c>
      <c r="DL215" s="78">
        <f>AVERAGE(CW215,CY215,DA215,DC215,DE215,DG215,DI215,DK215)</f>
        <v>92.014039785027109</v>
      </c>
      <c r="DM215" s="78"/>
      <c r="DN215" s="115">
        <f>ROUND(DL215,1)</f>
        <v>92</v>
      </c>
      <c r="DO215" s="69">
        <f>+VLOOKUP($F$238,$A$13:$EL$224,DO$226,0)</f>
        <v>39</v>
      </c>
      <c r="DP215" s="67">
        <v>370</v>
      </c>
      <c r="DQ215" s="66">
        <f>(IF(DP215=-1,0,(IF(DP215&gt;DP$4,0,IF(DP215&lt;DP$3,1,((DP$4-DP215)/DP$5))))))*100</f>
        <v>79.508196721311478</v>
      </c>
      <c r="DR215" s="67">
        <v>22.9</v>
      </c>
      <c r="DS215" s="66">
        <f>(IF(DR215=-1,0,(IF(DR215&gt;DR$4,0,IF(DR215&lt;DR$3,1,((DR$4-DR215)/DR$5))))))*100</f>
        <v>74.353205849268832</v>
      </c>
      <c r="DT215" s="67">
        <v>15</v>
      </c>
      <c r="DU215" s="66">
        <f>DT215/18*100</f>
        <v>83.333333333333343</v>
      </c>
      <c r="DV215" s="78">
        <f>AVERAGE(DU215,DQ215,DS215)</f>
        <v>79.064911967971213</v>
      </c>
      <c r="DW215" s="78"/>
      <c r="DX215" s="115">
        <f>ROUND(DV215,1)</f>
        <v>79.099999999999994</v>
      </c>
      <c r="DY215" s="69">
        <f>+VLOOKUP($F$238,$A$13:$EL$224,DY$226,0)</f>
        <v>17</v>
      </c>
      <c r="DZ215" s="67">
        <v>81.026462289331207</v>
      </c>
      <c r="EA215" s="68">
        <f>(IF(DZ215=-1,0,(IF(DZ215&lt;DZ$4,0,IF(DZ215&gt;DZ$3,1,((-DZ$4+DZ215)/DZ$5))))))*100</f>
        <v>87.21901215213262</v>
      </c>
      <c r="EB215" s="67">
        <v>15</v>
      </c>
      <c r="EC215" s="66">
        <f>(IF(EB215=-1,0,(IF(EB215&lt;EB$4,0,IF(EB215&gt;EB$3,1,((-EB$4+EB215)/EB$5))))))*100</f>
        <v>93.75</v>
      </c>
      <c r="ED215" s="68">
        <f>AVERAGE(EA215,EC215)</f>
        <v>90.48450607606631</v>
      </c>
      <c r="EE215" s="78"/>
      <c r="EF215" s="115">
        <f>ROUND(ED215,1)</f>
        <v>90.5</v>
      </c>
      <c r="EG215" s="69">
        <f>+VLOOKUP($F$238,$A$13:$EL$224,EG$226,0)</f>
        <v>2</v>
      </c>
      <c r="EH215" s="94"/>
      <c r="EI215" s="92">
        <v>1</v>
      </c>
      <c r="EJ215" s="94"/>
      <c r="EK215" s="83">
        <f>+VLOOKUP($F$238,$A$13:$EL$224,EK$226,0)</f>
        <v>6</v>
      </c>
      <c r="EL215" s="134">
        <f>ROUND(EM215,1)</f>
        <v>85.2</v>
      </c>
      <c r="EM215" s="158">
        <f>AVERAGE(Q215,AC215,BA215,BH215,BY215,CR215,DL215,DV215,ED215,AO215)</f>
        <v>85.21011826584035</v>
      </c>
      <c r="EN215" s="139"/>
      <c r="EO215" s="95"/>
      <c r="EP215" s="85">
        <v>1</v>
      </c>
      <c r="EQ215" s="64" t="s">
        <v>1390</v>
      </c>
      <c r="ES215" s="93">
        <v>1</v>
      </c>
    </row>
    <row r="216" spans="1:149" ht="14.45" customHeight="1" x14ac:dyDescent="0.25">
      <c r="A216" s="64" t="s">
        <v>197</v>
      </c>
      <c r="B216" s="156" t="str">
        <f>INDEX('Economy Names'!$A$2:$H$213,'Economy Names'!L205,'Economy Names'!$K$1)</f>
        <v>Uruguay</v>
      </c>
      <c r="C216" s="65">
        <v>5</v>
      </c>
      <c r="D216" s="66">
        <f>(IF(C216=-1,0,(IF(C216&gt;C$4,0,IF(C216&lt;C$3,1,((C$4-C216)/C$5))))))*100</f>
        <v>76.470588235294116</v>
      </c>
      <c r="E216" s="65">
        <v>6.5</v>
      </c>
      <c r="F216" s="66">
        <f>(IF(E216=-1,0,(IF(E216&gt;E$4,0,IF(E216&lt;E$3,1,((E$4-E216)/E$5))))))*100</f>
        <v>93.969849246231149</v>
      </c>
      <c r="G216" s="67">
        <v>24.0809235951847</v>
      </c>
      <c r="H216" s="66">
        <f>(IF(G216=-1,0,(IF(G216&gt;G$4,0,IF(G216&lt;G$3,1,((G$4-G216)/G$5))))))*100</f>
        <v>87.959538202407657</v>
      </c>
      <c r="I216" s="65">
        <v>5</v>
      </c>
      <c r="J216" s="66">
        <f>(IF(I216=-1,0,(IF(I216&gt;I$4,0,IF(I216&lt;I$3,1,((I$4-I216)/I$5))))))*100</f>
        <v>76.470588235294116</v>
      </c>
      <c r="K216" s="65">
        <v>6.5</v>
      </c>
      <c r="L216" s="66">
        <f>(IF(K216=-1,0,(IF(K216&gt;K$4,0,IF(K216&lt;K$3,1,((K$4-K216)/K$5))))))*100</f>
        <v>93.969849246231149</v>
      </c>
      <c r="M216" s="67">
        <v>24.0809235951847</v>
      </c>
      <c r="N216" s="68">
        <f>(IF(M216=-1,0,(IF(M216&gt;M$4,0,IF(M216&lt;M$3,1,((M$4-M216)/M$5))))))*100</f>
        <v>87.959538202407657</v>
      </c>
      <c r="O216" s="67">
        <v>0</v>
      </c>
      <c r="P216" s="66">
        <f>(IF(O216=-1,0,(IF(O216&gt;O$4,0,IF(O216&lt;O$3,1,((O$4-O216)/O$5))))))*100</f>
        <v>100</v>
      </c>
      <c r="Q216" s="68">
        <f>25%*P216+12.5%*D216+12.5%*F216+12.5%*H216+12.5%*J216+12.5%*L216+12.5%*N216</f>
        <v>89.599993920983223</v>
      </c>
      <c r="R216" s="78">
        <f>+Q216</f>
        <v>89.599993920983223</v>
      </c>
      <c r="S216" s="115">
        <f>+ROUND(Q216,1)</f>
        <v>89.6</v>
      </c>
      <c r="T216" s="69">
        <f>RANK(R216,R$13:R$224)</f>
        <v>66</v>
      </c>
      <c r="U216" s="70">
        <v>19</v>
      </c>
      <c r="V216" s="66">
        <f>(IF(U216=-1,0,(IF(U216&gt;U$4,0,IF(U216&lt;U$3,1,((U$4-U216)/U$5))))))*100</f>
        <v>44</v>
      </c>
      <c r="W216" s="70">
        <v>265</v>
      </c>
      <c r="X216" s="66">
        <f>(IF(W216=-1,0,(IF(W216&gt;W$4,0,IF(W216&lt;W$3,1,((W$4-W216)/W$5))))))*100</f>
        <v>31.123919308357351</v>
      </c>
      <c r="Y216" s="71">
        <v>0.98937012302013005</v>
      </c>
      <c r="Z216" s="68">
        <f>(IF(Y216=-1,0,(IF(Y216&gt;Y$4,0,IF(Y216&lt;Y$3,1,((Y$4-Y216)/Y$5))))))*100</f>
        <v>95.053149384899342</v>
      </c>
      <c r="AA216" s="70">
        <v>9</v>
      </c>
      <c r="AB216" s="66">
        <f>IF(AA216="No Practice", 0, AA216/15*100)</f>
        <v>60</v>
      </c>
      <c r="AC216" s="68">
        <f>AVERAGE(V216,X216,Z216,AB216)</f>
        <v>57.544267173314175</v>
      </c>
      <c r="AD216" s="68">
        <f>+AC216</f>
        <v>57.544267173314175</v>
      </c>
      <c r="AE216" s="115">
        <f>+ROUND(AC216,1)</f>
        <v>57.5</v>
      </c>
      <c r="AF216" s="72">
        <f>RANK(AD216,AD$13:AD$224)</f>
        <v>151</v>
      </c>
      <c r="AG216" s="70">
        <v>5</v>
      </c>
      <c r="AH216" s="66">
        <f>(IF(AG216=-1,0,(IF(AG216&gt;AG$4,0,IF(AG216&lt;AG$3,1,((AG$4-AG216)/AG$5))))))*100</f>
        <v>66.666666666666657</v>
      </c>
      <c r="AI216" s="70">
        <v>48</v>
      </c>
      <c r="AJ216" s="66">
        <f>(IF(AI216=-1,0,(IF(AI216&gt;AI$4,0,IF(AI216&lt;AI$3,1,((AI$4-AI216)/AI$5))))))*100</f>
        <v>86.956521739130437</v>
      </c>
      <c r="AK216" s="71">
        <v>10.3448978997776</v>
      </c>
      <c r="AL216" s="66">
        <f>(IF(AK216=-1,0,(IF(AK216&gt;AK$4,0,IF(AK216&lt;AK$3,1,((AK$4-AK216)/AK$5))))))*100</f>
        <v>99.872285211113848</v>
      </c>
      <c r="AM216" s="70">
        <v>6</v>
      </c>
      <c r="AN216" s="66">
        <f>+IF(AM216="No Practice",0,AM216/8)*100</f>
        <v>75</v>
      </c>
      <c r="AO216" s="74">
        <f>AVERAGE(AH216,AJ216,AL216,AN216)</f>
        <v>82.123868404227736</v>
      </c>
      <c r="AP216" s="68">
        <f>+AO216</f>
        <v>82.123868404227736</v>
      </c>
      <c r="AQ216" s="115">
        <f>+ROUND(AO216,1)</f>
        <v>82.1</v>
      </c>
      <c r="AR216" s="69">
        <f>RANK(AP216,AP$13:AP$224)</f>
        <v>65</v>
      </c>
      <c r="AS216" s="75">
        <v>9</v>
      </c>
      <c r="AT216" s="66">
        <f>(IF(AS216=-1,0,(IF(AS216&gt;AS$4,0,IF(AS216&lt;AS$3,1,((AS$4-AS216)/AS$5))))))*100</f>
        <v>33.333333333333329</v>
      </c>
      <c r="AU216" s="75">
        <v>66</v>
      </c>
      <c r="AV216" s="66">
        <f>(IF(AU216=-1,0,(IF(AU216&gt;AU$4,0,IF(AU216&lt;AU$3,1,((AU$4-AU216)/AU$5))))))*100</f>
        <v>68.899521531100476</v>
      </c>
      <c r="AW216" s="75">
        <v>7.0341468637422997</v>
      </c>
      <c r="AX216" s="68">
        <f>(IF(AW216=-1,0,(IF(AW216&gt;AW$4,0,IF(AW216&lt;AW$3,1,((AW$4-AW216)/AW$5))))))*100</f>
        <v>53.105687575051327</v>
      </c>
      <c r="AY216" s="75">
        <v>22.5</v>
      </c>
      <c r="AZ216" s="66">
        <f>+IF(AY216="No Practice",0,AY216/30)*100</f>
        <v>75</v>
      </c>
      <c r="BA216" s="76">
        <f>AVERAGE(AT216,AV216,AX216,AZ216)</f>
        <v>57.584635609871285</v>
      </c>
      <c r="BB216" s="68">
        <f>+BA216</f>
        <v>57.584635609871285</v>
      </c>
      <c r="BC216" s="115">
        <f>+ROUND(BA216,1)</f>
        <v>57.6</v>
      </c>
      <c r="BD216" s="69">
        <f>RANK(BB216,BB$13:BB$224)</f>
        <v>119</v>
      </c>
      <c r="BE216" s="73">
        <v>8</v>
      </c>
      <c r="BF216" s="73">
        <v>4</v>
      </c>
      <c r="BG216" s="77">
        <f>+SUM(BE216,BF216)</f>
        <v>12</v>
      </c>
      <c r="BH216" s="76">
        <f>(IF(BG216=-1,0,(IF(BG216&lt;BG$4,0,IF(BG216&gt;BG$3,1,((-BG$4+BG216)/BG$5))))))*100</f>
        <v>60</v>
      </c>
      <c r="BI216" s="119">
        <f>+BH216</f>
        <v>60</v>
      </c>
      <c r="BJ216" s="115">
        <f>ROUND(BH216,1)</f>
        <v>60</v>
      </c>
      <c r="BK216" s="69">
        <f>RANK(BI216,BI$13:BI$224)</f>
        <v>80</v>
      </c>
      <c r="BL216" s="73">
        <v>3</v>
      </c>
      <c r="BM216" s="68">
        <f>(IF(BL216=-1,0,(IF(BL216&lt;BL$4,0,IF(BL216&gt;BL$3,1,((-BL$4+BL216)/BL$5))))))*100</f>
        <v>30</v>
      </c>
      <c r="BN216" s="73">
        <v>4</v>
      </c>
      <c r="BO216" s="68">
        <f>(IF(BN216=-1,0,(IF(BN216&lt;BN$4,0,IF(BN216&gt;BN$3,1,((-BN$4+BN216)/BN$5))))))*100</f>
        <v>40</v>
      </c>
      <c r="BP216" s="73">
        <v>8</v>
      </c>
      <c r="BQ216" s="68">
        <f>(IF(BP216=-1,0,(IF(BP216&lt;BP$4,0,IF(BP216&gt;BP$3,1,((-BP$4+BP216)/BP$5))))))*100</f>
        <v>80</v>
      </c>
      <c r="BR216" s="73">
        <v>0</v>
      </c>
      <c r="BS216" s="78">
        <f>(IF(BR216=-1,0,(IF(BR216&lt;BR$4,0,IF(BR216&gt;BR$3,1,((-BR$4+BR216)/BR$5))))))*100</f>
        <v>0</v>
      </c>
      <c r="BT216" s="73">
        <v>0</v>
      </c>
      <c r="BU216" s="68">
        <f>(IF(BT216=-1,0,(IF(BT216&lt;BT$4,0,IF(BT216&gt;BT$3,1,((-BT$4+BT216)/BT$5))))))*100</f>
        <v>0</v>
      </c>
      <c r="BV216" s="73">
        <v>0</v>
      </c>
      <c r="BW216" s="66">
        <f>(IF(BV216=-1,0,(IF(BV216&lt;BV$4,0,IF(BV216&gt;BV$3,1,((-BV$4+BV216)/BV$5))))))*100</f>
        <v>0</v>
      </c>
      <c r="BX216" s="77">
        <f>+SUM(BN216,BL216,BP216,BR216,BT216,BV216)</f>
        <v>15</v>
      </c>
      <c r="BY216" s="80">
        <f>(IF(BX216=-1,0,(IF(BX216&lt;BX$4,0,IF(BX216&gt;BX$3,1,((-BX$4+BX216)/BX$5))))))*100</f>
        <v>30</v>
      </c>
      <c r="BZ216" s="78">
        <f>+BY216</f>
        <v>30</v>
      </c>
      <c r="CA216" s="115">
        <f>+ROUND(BY216,1)</f>
        <v>30</v>
      </c>
      <c r="CB216" s="72">
        <f>RANK(BZ216,BZ$13:BZ$224)</f>
        <v>153</v>
      </c>
      <c r="CC216" s="73">
        <v>20</v>
      </c>
      <c r="CD216" s="68">
        <f>(IF(CC216=-1,0,(IF(CC216&gt;CC$4,0,IF(CC216&lt;CC$3,1,((CC$4-CC216)/CC$5))))))*100</f>
        <v>71.666666666666671</v>
      </c>
      <c r="CE216" s="73">
        <v>163</v>
      </c>
      <c r="CF216" s="66">
        <f>(IF(CE216=-1,0,(IF(CE216&gt;CE$4,0,IF(CE216&lt;CE$3,1,((CE$4-CE216)/CE$5))))))*100</f>
        <v>82.38021638330757</v>
      </c>
      <c r="CG216" s="73">
        <v>41.801039825741597</v>
      </c>
      <c r="CH216" s="66">
        <f>(IF(CG216=-1,0,(IF(CG216&gt;CG$4,0,IF(CG216&lt;CG$3,1,((CG$4-CG216)/CG$5)^$CH$3)))))*100</f>
        <v>77.642328014284274</v>
      </c>
      <c r="CI216" s="73" t="s">
        <v>1975</v>
      </c>
      <c r="CJ216" s="78">
        <f>IF(CI216="NO VAT","No VAT",(IF(CI216="NO REFUND",0,(IF(CI216&gt;CI$5,0,IF(CI216&lt;CI$3,1,((CI$5-CI216)/CI$5))))))*100)</f>
        <v>0</v>
      </c>
      <c r="CK216" s="73" t="s">
        <v>1975</v>
      </c>
      <c r="CL216" s="68">
        <f>IF(CK216="NO VAT","No VAT",(IF(CK216="NO REFUND",0,(IF(CK216&gt;CK$4,0,IF(CK216&lt;CK$3,1,((CK$4-CK216)/CK$5))))))*100)</f>
        <v>0</v>
      </c>
      <c r="CM216" s="73">
        <v>2.5</v>
      </c>
      <c r="CN216" s="68">
        <f>IF(CM216="NO CIT","No CIT",IF(CM216&gt;CM$4,0,IF(CM216&lt;CM$3,1,((CM$4-CM216)/CM$5)))*100)</f>
        <v>98.165137614678898</v>
      </c>
      <c r="CO216" s="73">
        <v>0</v>
      </c>
      <c r="CP216" s="66">
        <f>IF(CO216="NO CIT","No CIT",IF(CO216&gt;CO$4,0,IF(CO216&lt;CO$3,1,((CO$5-CO216)/CO$5)))*100)</f>
        <v>100</v>
      </c>
      <c r="CQ216" s="157">
        <f>IF(OR(ISNUMBER(CJ216),ISNUMBER(CL216),ISNUMBER(CN216),ISNUMBER(CP216)),AVERAGE(CJ216,CL216,CN216,CP216),"")</f>
        <v>49.541284403669721</v>
      </c>
      <c r="CR216" s="128">
        <f>AVERAGE(CD216,CF216,CH216,CQ216)</f>
        <v>70.307623866982055</v>
      </c>
      <c r="CS216" s="78">
        <f>+CR216</f>
        <v>70.307623866982055</v>
      </c>
      <c r="CT216" s="115">
        <f>ROUND(CR216,1)</f>
        <v>70.3</v>
      </c>
      <c r="CU216" s="69">
        <f>RANK(CS216,CS$13:CS$224)</f>
        <v>103</v>
      </c>
      <c r="CV216" s="73">
        <v>96</v>
      </c>
      <c r="CW216" s="68">
        <f>(IF(CV216=-1,0,(IF(CV216&gt;CV$4,0,IF(CV216&lt;CV$3,1,((CV$4-CV216)/CV$5))))))*100</f>
        <v>40.25157232704403</v>
      </c>
      <c r="CX216" s="73">
        <v>24</v>
      </c>
      <c r="CY216" s="68">
        <f>(IF(CX216=-1,0,(IF(CX216&gt;CX$4,0,IF(CX216&lt;CX$3,1,((CX$4-CX216)/CX$5))))))*100</f>
        <v>86.390532544378701</v>
      </c>
      <c r="CZ216" s="73">
        <v>1038</v>
      </c>
      <c r="DA216" s="68">
        <f>(IF(CZ216=-1,0,(IF(CZ216&gt;CZ$4,0,IF(CZ216&lt;CZ$3,1,((CZ$4-CZ216)/CZ$5))))))*100</f>
        <v>2.0754716981132075</v>
      </c>
      <c r="DB216" s="73">
        <v>231</v>
      </c>
      <c r="DC216" s="68">
        <f>(IF(DB216=-1,0,(IF(DB216&gt;DB$4,0,IF(DB216&lt;DB$3,1,((DB$4-DB216)/DB$5))))))*100</f>
        <v>42.25</v>
      </c>
      <c r="DD216" s="73">
        <v>6</v>
      </c>
      <c r="DE216" s="68">
        <f>(IF(DD216=-1,0,(IF(DD216&gt;DD$4,0,IF(DD216&lt;DD$3,1,((DD$4-DD216)/DD$5))))))*100</f>
        <v>98.207885304659499</v>
      </c>
      <c r="DF216" s="73">
        <v>48</v>
      </c>
      <c r="DG216" s="68">
        <f>(IF(DF216=-1,0,(IF(DF216&gt;DF$4,0,IF(DF216&lt;DF$3,1,((DF$4-DF216)/DF$5))))))*100</f>
        <v>80.3347280334728</v>
      </c>
      <c r="DH216" s="73">
        <v>500</v>
      </c>
      <c r="DI216" s="68">
        <f>(IF(DH216=-1,0,(IF(DH216&gt;DH$4,0,IF(DH216&lt;DH$3,1,((DH$4-DH216)/DH$5))))))*100</f>
        <v>58.333333333333336</v>
      </c>
      <c r="DJ216" s="73">
        <v>285</v>
      </c>
      <c r="DK216" s="66">
        <f>(IF(DJ216=-1,0,(IF(DJ216&gt;DJ$4,0,IF(DJ216&lt;DJ$3,1,((DJ$4-DJ216)/DJ$5))))))*100</f>
        <v>59.285714285714285</v>
      </c>
      <c r="DL216" s="78">
        <f>AVERAGE(CW216,CY216,DA216,DC216,DE216,DG216,DI216,DK216)</f>
        <v>58.391154690839478</v>
      </c>
      <c r="DM216" s="78">
        <f>+DL216</f>
        <v>58.391154690839478</v>
      </c>
      <c r="DN216" s="115">
        <f>ROUND(DL216,1)</f>
        <v>58.4</v>
      </c>
      <c r="DO216" s="69">
        <f>RANK(DM216,DM$13:DM$224)</f>
        <v>150</v>
      </c>
      <c r="DP216" s="67">
        <v>725</v>
      </c>
      <c r="DQ216" s="66">
        <f>(IF(DP216=-1,0,(IF(DP216&gt;DP$4,0,IF(DP216&lt;DP$3,1,((DP$4-DP216)/DP$5))))))*100</f>
        <v>50.409836065573764</v>
      </c>
      <c r="DR216" s="67">
        <v>23.2</v>
      </c>
      <c r="DS216" s="66">
        <f>(IF(DR216=-1,0,(IF(DR216&gt;DR$4,0,IF(DR216&lt;DR$3,1,((DR$4-DR216)/DR$5))))))*100</f>
        <v>74.015748031496059</v>
      </c>
      <c r="DT216" s="67">
        <v>8</v>
      </c>
      <c r="DU216" s="66">
        <f>DT216/18*100</f>
        <v>44.444444444444443</v>
      </c>
      <c r="DV216" s="78">
        <f>AVERAGE(DU216,DQ216,DS216)</f>
        <v>56.290009513838093</v>
      </c>
      <c r="DW216" s="78">
        <f>+DV216</f>
        <v>56.290009513838093</v>
      </c>
      <c r="DX216" s="115">
        <f>ROUND(DV216,1)</f>
        <v>56.3</v>
      </c>
      <c r="DY216" s="69">
        <f>RANK(DW216,DW$13:DW$224)</f>
        <v>104</v>
      </c>
      <c r="DZ216" s="67">
        <v>44.351081829442201</v>
      </c>
      <c r="EA216" s="68">
        <f>(IF(DZ216=-1,0,(IF(DZ216&lt;DZ$4,0,IF(DZ216&gt;DZ$3,1,((-DZ$4+DZ216)/DZ$5))))))*100</f>
        <v>47.740669353543808</v>
      </c>
      <c r="EB216" s="67">
        <v>9.5</v>
      </c>
      <c r="EC216" s="66">
        <f>(IF(EB216=-1,0,(IF(EB216&lt;EB$4,0,IF(EB216&gt;EB$3,1,((-EB$4+EB216)/EB$5))))))*100</f>
        <v>59.375</v>
      </c>
      <c r="ED216" s="68">
        <f>AVERAGE(EA216,EC216)</f>
        <v>53.557834676771904</v>
      </c>
      <c r="EE216" s="78">
        <f>+ED216</f>
        <v>53.557834676771904</v>
      </c>
      <c r="EF216" s="115">
        <f>ROUND(ED216,1)</f>
        <v>53.6</v>
      </c>
      <c r="EG216" s="69">
        <f>RANK(EE216,EE$13:EE$224)</f>
        <v>70</v>
      </c>
      <c r="EH216" s="94"/>
      <c r="EI216" s="94"/>
      <c r="EJ216" s="94"/>
      <c r="EK216" s="83">
        <f>RANK(EN216,EN$13:EN$224)</f>
        <v>101</v>
      </c>
      <c r="EL216" s="134">
        <f>ROUND(EM216,1)</f>
        <v>61.5</v>
      </c>
      <c r="EM216" s="158">
        <f>AVERAGE(Q216,AC216,BA216,BH216,BY216,CR216,DL216,DV216,ED216,AO216)</f>
        <v>61.539938785682793</v>
      </c>
      <c r="EN216" s="139">
        <f>AVERAGE(Q216,AC216,BA216,BH216,BY216,CR216,DL216,DV216,ED216,AO216)</f>
        <v>61.539938785682793</v>
      </c>
      <c r="EO216" s="95"/>
      <c r="EP216" s="85"/>
      <c r="EQ216" s="46"/>
    </row>
    <row r="217" spans="1:149" ht="14.45" customHeight="1" x14ac:dyDescent="0.25">
      <c r="A217" s="64" t="s">
        <v>198</v>
      </c>
      <c r="B217" s="156" t="str">
        <f>INDEX('Economy Names'!$A$2:$H$213,'Economy Names'!L206,'Economy Names'!$K$1)</f>
        <v>Uzbekistan</v>
      </c>
      <c r="C217" s="65">
        <v>3</v>
      </c>
      <c r="D217" s="66">
        <f>(IF(C217=-1,0,(IF(C217&gt;C$4,0,IF(C217&lt;C$3,1,((C$4-C217)/C$5))))))*100</f>
        <v>88.235294117647058</v>
      </c>
      <c r="E217" s="65">
        <v>3</v>
      </c>
      <c r="F217" s="66">
        <f>(IF(E217=-1,0,(IF(E217&gt;E$4,0,IF(E217&lt;E$3,1,((E$4-E217)/E$5))))))*100</f>
        <v>97.48743718592965</v>
      </c>
      <c r="G217" s="67">
        <v>2.1783491672078101</v>
      </c>
      <c r="H217" s="66">
        <f>(IF(G217=-1,0,(IF(G217&gt;G$4,0,IF(G217&lt;G$3,1,((G$4-G217)/G$5))))))*100</f>
        <v>98.910825416396094</v>
      </c>
      <c r="I217" s="65">
        <v>3</v>
      </c>
      <c r="J217" s="66">
        <f>(IF(I217=-1,0,(IF(I217&gt;I$4,0,IF(I217&lt;I$3,1,((I$4-I217)/I$5))))))*100</f>
        <v>88.235294117647058</v>
      </c>
      <c r="K217" s="65">
        <v>3</v>
      </c>
      <c r="L217" s="66">
        <f>(IF(K217=-1,0,(IF(K217&gt;K$4,0,IF(K217&lt;K$3,1,((K$4-K217)/K$5))))))*100</f>
        <v>97.48743718592965</v>
      </c>
      <c r="M217" s="67">
        <v>2.1783491672078101</v>
      </c>
      <c r="N217" s="68">
        <f>(IF(M217=-1,0,(IF(M217&gt;M$4,0,IF(M217&lt;M$3,1,((M$4-M217)/M$5))))))*100</f>
        <v>98.910825416396094</v>
      </c>
      <c r="O217" s="67">
        <v>0</v>
      </c>
      <c r="P217" s="66">
        <f>(IF(O217=-1,0,(IF(O217&gt;O$4,0,IF(O217&lt;O$3,1,((O$4-O217)/O$5))))))*100</f>
        <v>100</v>
      </c>
      <c r="Q217" s="68">
        <f>25%*P217+12.5%*D217+12.5%*F217+12.5%*H217+12.5%*J217+12.5%*L217+12.5%*N217</f>
        <v>96.158389179993193</v>
      </c>
      <c r="R217" s="78">
        <f>+Q217</f>
        <v>96.158389179993193</v>
      </c>
      <c r="S217" s="115">
        <f>+ROUND(Q217,1)</f>
        <v>96.2</v>
      </c>
      <c r="T217" s="69">
        <f>RANK(R217,R$13:R$224)</f>
        <v>8</v>
      </c>
      <c r="U217" s="70">
        <v>17</v>
      </c>
      <c r="V217" s="66">
        <f>(IF(U217=-1,0,(IF(U217&gt;U$4,0,IF(U217&lt;U$3,1,((U$4-U217)/U$5))))))*100</f>
        <v>52</v>
      </c>
      <c r="W217" s="70">
        <v>246</v>
      </c>
      <c r="X217" s="66">
        <f>(IF(W217=-1,0,(IF(W217&gt;W$4,0,IF(W217&lt;W$3,1,((W$4-W217)/W$5))))))*100</f>
        <v>36.599423631123919</v>
      </c>
      <c r="Y217" s="71">
        <v>3.03868331618603</v>
      </c>
      <c r="Z217" s="68">
        <f>(IF(Y217=-1,0,(IF(Y217&gt;Y$4,0,IF(Y217&lt;Y$3,1,((Y$4-Y217)/Y$5))))))*100</f>
        <v>84.806583419069852</v>
      </c>
      <c r="AA217" s="70">
        <v>11</v>
      </c>
      <c r="AB217" s="66">
        <f>IF(AA217="No Practice", 0, AA217/15*100)</f>
        <v>73.333333333333329</v>
      </c>
      <c r="AC217" s="68">
        <f>AVERAGE(V217,X217,Z217,AB217)</f>
        <v>61.68483509588178</v>
      </c>
      <c r="AD217" s="68">
        <f>+AC217</f>
        <v>61.68483509588178</v>
      </c>
      <c r="AE217" s="115">
        <f>+ROUND(AC217,1)</f>
        <v>61.7</v>
      </c>
      <c r="AF217" s="72">
        <f>RANK(AD217,AD$13:AD$224)</f>
        <v>132</v>
      </c>
      <c r="AG217" s="70">
        <v>4</v>
      </c>
      <c r="AH217" s="66">
        <f>(IF(AG217=-1,0,(IF(AG217&gt;AG$4,0,IF(AG217&lt;AG$3,1,((AG$4-AG217)/AG$5))))))*100</f>
        <v>83.333333333333343</v>
      </c>
      <c r="AI217" s="70">
        <v>88</v>
      </c>
      <c r="AJ217" s="66">
        <f>(IF(AI217=-1,0,(IF(AI217&gt;AI$4,0,IF(AI217&lt;AI$3,1,((AI$4-AI217)/AI$5))))))*100</f>
        <v>69.565217391304344</v>
      </c>
      <c r="AK217" s="71">
        <v>441.19159131328797</v>
      </c>
      <c r="AL217" s="66">
        <f>(IF(AK217=-1,0,(IF(AK217&gt;AK$4,0,IF(AK217&lt;AK$3,1,((AK$4-AK217)/AK$5))))))*100</f>
        <v>94.553190230700153</v>
      </c>
      <c r="AM217" s="70">
        <v>8</v>
      </c>
      <c r="AN217" s="66">
        <f>+IF(AM217="No Practice",0,AM217/8)*100</f>
        <v>100</v>
      </c>
      <c r="AO217" s="74">
        <f>AVERAGE(AH217,AJ217,AL217,AN217)</f>
        <v>86.862935238834467</v>
      </c>
      <c r="AP217" s="68">
        <f>+AO217</f>
        <v>86.862935238834467</v>
      </c>
      <c r="AQ217" s="115">
        <f>+ROUND(AO217,1)</f>
        <v>86.9</v>
      </c>
      <c r="AR217" s="69">
        <f>RANK(AP217,AP$13:AP$224)</f>
        <v>36</v>
      </c>
      <c r="AS217" s="75">
        <v>9</v>
      </c>
      <c r="AT217" s="66">
        <f>(IF(AS217=-1,0,(IF(AS217&gt;AS$4,0,IF(AS217&lt;AS$3,1,((AS$4-AS217)/AS$5))))))*100</f>
        <v>33.333333333333329</v>
      </c>
      <c r="AU217" s="75">
        <v>43</v>
      </c>
      <c r="AV217" s="66">
        <f>(IF(AU217=-1,0,(IF(AU217&gt;AU$4,0,IF(AU217&lt;AU$3,1,((AU$4-AU217)/AU$5))))))*100</f>
        <v>79.904306220095691</v>
      </c>
      <c r="AW217" s="75">
        <v>0.73980711501628005</v>
      </c>
      <c r="AX217" s="68">
        <f>(IF(AW217=-1,0,(IF(AW217&gt;AW$4,0,IF(AW217&lt;AW$3,1,((AW$4-AW217)/AW$5))))))*100</f>
        <v>95.067952566558134</v>
      </c>
      <c r="AY217" s="75">
        <v>19</v>
      </c>
      <c r="AZ217" s="66">
        <f>+IF(AY217="No Practice",0,AY217/30)*100</f>
        <v>63.333333333333329</v>
      </c>
      <c r="BA217" s="76">
        <f>AVERAGE(AT217,AV217,AX217,AZ217)</f>
        <v>67.909731363330124</v>
      </c>
      <c r="BB217" s="68">
        <f>+BA217</f>
        <v>67.909731363330124</v>
      </c>
      <c r="BC217" s="115">
        <f>+ROUND(BA217,1)</f>
        <v>67.900000000000006</v>
      </c>
      <c r="BD217" s="69">
        <f>RANK(BB217,BB$13:BB$224)</f>
        <v>72</v>
      </c>
      <c r="BE217" s="73">
        <v>7</v>
      </c>
      <c r="BF217" s="73">
        <v>6</v>
      </c>
      <c r="BG217" s="77">
        <f>+SUM(BE217,BF217)</f>
        <v>13</v>
      </c>
      <c r="BH217" s="76">
        <f>(IF(BG217=-1,0,(IF(BG217&lt;BG$4,0,IF(BG217&gt;BG$3,1,((-BG$4+BG217)/BG$5))))))*100</f>
        <v>65</v>
      </c>
      <c r="BI217" s="119">
        <f>+BH217</f>
        <v>65</v>
      </c>
      <c r="BJ217" s="115">
        <f>ROUND(BH217,1)</f>
        <v>65</v>
      </c>
      <c r="BK217" s="69">
        <f>RANK(BI217,BI$13:BI$224)</f>
        <v>67</v>
      </c>
      <c r="BL217" s="73">
        <v>8</v>
      </c>
      <c r="BM217" s="68">
        <f>(IF(BL217=-1,0,(IF(BL217&lt;BL$4,0,IF(BL217&gt;BL$3,1,((-BL$4+BL217)/BL$5))))))*100</f>
        <v>80</v>
      </c>
      <c r="BN217" s="73">
        <v>3</v>
      </c>
      <c r="BO217" s="68">
        <f>(IF(BN217=-1,0,(IF(BN217&lt;BN$4,0,IF(BN217&gt;BN$3,1,((-BN$4+BN217)/BN$5))))))*100</f>
        <v>30</v>
      </c>
      <c r="BP217" s="73">
        <v>7</v>
      </c>
      <c r="BQ217" s="68">
        <f>(IF(BP217=-1,0,(IF(BP217&lt;BP$4,0,IF(BP217&gt;BP$3,1,((-BP$4+BP217)/BP$5))))))*100</f>
        <v>70</v>
      </c>
      <c r="BR217" s="73">
        <v>4</v>
      </c>
      <c r="BS217" s="78">
        <f>(IF(BR217=-1,0,(IF(BR217&lt;BR$4,0,IF(BR217&gt;BR$3,1,((-BR$4+BR217)/BR$5))))))*100</f>
        <v>66.666666666666657</v>
      </c>
      <c r="BT217" s="73">
        <v>7</v>
      </c>
      <c r="BU217" s="68">
        <f>(IF(BT217=-1,0,(IF(BT217&lt;BT$4,0,IF(BT217&gt;BT$3,1,((-BT$4+BT217)/BT$5))))))*100</f>
        <v>100</v>
      </c>
      <c r="BV217" s="73">
        <v>6</v>
      </c>
      <c r="BW217" s="66">
        <f>(IF(BV217=-1,0,(IF(BV217&lt;BV$4,0,IF(BV217&gt;BV$3,1,((-BV$4+BV217)/BV$5))))))*100</f>
        <v>85.714285714285708</v>
      </c>
      <c r="BX217" s="77">
        <f>+SUM(BN217,BL217,BP217,BR217,BT217,BV217)</f>
        <v>35</v>
      </c>
      <c r="BY217" s="80">
        <f>(IF(BX217=-1,0,(IF(BX217&lt;BX$4,0,IF(BX217&gt;BX$3,1,((-BX$4+BX217)/BX$5))))))*100</f>
        <v>70</v>
      </c>
      <c r="BZ217" s="78">
        <f>+BY217</f>
        <v>70</v>
      </c>
      <c r="CA217" s="115">
        <f>+ROUND(BY217,1)</f>
        <v>70</v>
      </c>
      <c r="CB217" s="72">
        <f>RANK(BZ217,BZ$13:BZ$224)</f>
        <v>37</v>
      </c>
      <c r="CC217" s="73">
        <v>9</v>
      </c>
      <c r="CD217" s="68">
        <f>(IF(CC217=-1,0,(IF(CC217&gt;CC$4,0,IF(CC217&lt;CC$3,1,((CC$4-CC217)/CC$5))))))*100</f>
        <v>90</v>
      </c>
      <c r="CE217" s="73">
        <v>181</v>
      </c>
      <c r="CF217" s="66">
        <f>(IF(CE217=-1,0,(IF(CE217&gt;CE$4,0,IF(CE217&lt;CE$3,1,((CE$4-CE217)/CE$5))))))*100</f>
        <v>79.59814528593509</v>
      </c>
      <c r="CG217" s="73">
        <v>31.6063405063129</v>
      </c>
      <c r="CH217" s="66">
        <f>(IF(CG217=-1,0,(IF(CG217&gt;CG$4,0,IF(CG217&lt;CG$3,1,((CG$4-CG217)/CG$5)^$CH$3)))))*100</f>
        <v>92.31667110667</v>
      </c>
      <c r="CI217" s="73" t="s">
        <v>1975</v>
      </c>
      <c r="CJ217" s="78">
        <f>IF(CI217="NO VAT","No VAT",(IF(CI217="NO REFUND",0,(IF(CI217&gt;CI$5,0,IF(CI217&lt;CI$3,1,((CI$5-CI217)/CI$5))))))*100)</f>
        <v>0</v>
      </c>
      <c r="CK217" s="73" t="s">
        <v>1975</v>
      </c>
      <c r="CL217" s="68">
        <f>IF(CK217="NO VAT","No VAT",(IF(CK217="NO REFUND",0,(IF(CK217&gt;CK$4,0,IF(CK217&lt;CK$3,1,((CK$4-CK217)/CK$5))))))*100)</f>
        <v>0</v>
      </c>
      <c r="CM217" s="73">
        <v>5.5</v>
      </c>
      <c r="CN217" s="68">
        <f>IF(CM217="NO CIT","No CIT",IF(CM217&gt;CM$4,0,IF(CM217&lt;CM$3,1,((CM$4-CM217)/CM$5)))*100)</f>
        <v>92.660550458715591</v>
      </c>
      <c r="CO217" s="73">
        <v>0</v>
      </c>
      <c r="CP217" s="66">
        <f>IF(CO217="NO CIT","No CIT",IF(CO217&gt;CO$4,0,IF(CO217&lt;CO$3,1,((CO$5-CO217)/CO$5)))*100)</f>
        <v>100</v>
      </c>
      <c r="CQ217" s="157">
        <f>IF(OR(ISNUMBER(CJ217),ISNUMBER(CL217),ISNUMBER(CN217),ISNUMBER(CP217)),AVERAGE(CJ217,CL217,CN217,CP217),"")</f>
        <v>48.165137614678898</v>
      </c>
      <c r="CR217" s="128">
        <f>AVERAGE(CD217,CF217,CH217,CQ217)</f>
        <v>77.51998850182099</v>
      </c>
      <c r="CS217" s="78">
        <f>+CR217</f>
        <v>77.51998850182099</v>
      </c>
      <c r="CT217" s="115">
        <f>ROUND(CR217,1)</f>
        <v>77.5</v>
      </c>
      <c r="CU217" s="69">
        <f>RANK(CS217,CS$13:CS$224)</f>
        <v>69</v>
      </c>
      <c r="CV217" s="73">
        <v>31.785714285714299</v>
      </c>
      <c r="CW217" s="68">
        <f>(IF(CV217=-1,0,(IF(CV217&gt;CV$4,0,IF(CV217&lt;CV$3,1,((CV$4-CV217)/CV$5))))))*100</f>
        <v>80.637915543575915</v>
      </c>
      <c r="CX217" s="73">
        <v>96</v>
      </c>
      <c r="CY217" s="68">
        <f>(IF(CX217=-1,0,(IF(CX217&gt;CX$4,0,IF(CX217&lt;CX$3,1,((CX$4-CX217)/CX$5))))))*100</f>
        <v>43.786982248520715</v>
      </c>
      <c r="CZ217" s="73">
        <v>277.89473684210498</v>
      </c>
      <c r="DA217" s="68">
        <f>(IF(CZ217=-1,0,(IF(CZ217&gt;CZ$4,0,IF(CZ217&lt;CZ$3,1,((CZ$4-CZ217)/CZ$5))))))*100</f>
        <v>73.783515392254245</v>
      </c>
      <c r="DB217" s="73">
        <v>292</v>
      </c>
      <c r="DC217" s="68">
        <f>(IF(DB217=-1,0,(IF(DB217&gt;DB$4,0,IF(DB217&lt;DB$3,1,((DB$4-DB217)/DB$5))))))*100</f>
        <v>27</v>
      </c>
      <c r="DD217" s="73">
        <v>110.609022556391</v>
      </c>
      <c r="DE217" s="68">
        <f>(IF(DD217=-1,0,(IF(DD217&gt;DD$4,0,IF(DD217&lt;DD$3,1,((DD$4-DD217)/DD$5))))))*100</f>
        <v>60.713611986956636</v>
      </c>
      <c r="DF217" s="73">
        <v>150</v>
      </c>
      <c r="DG217" s="68">
        <f>(IF(DF217=-1,0,(IF(DF217&gt;DF$4,0,IF(DF217&lt;DF$3,1,((DF$4-DF217)/DF$5))))))*100</f>
        <v>37.656903765690373</v>
      </c>
      <c r="DH217" s="73">
        <v>277.89473684210498</v>
      </c>
      <c r="DI217" s="68">
        <f>(IF(DH217=-1,0,(IF(DH217&gt;DH$4,0,IF(DH217&lt;DH$3,1,((DH$4-DH217)/DH$5))))))*100</f>
        <v>76.842105263157919</v>
      </c>
      <c r="DJ217" s="73">
        <v>242</v>
      </c>
      <c r="DK217" s="66">
        <f>(IF(DJ217=-1,0,(IF(DJ217&gt;DJ$4,0,IF(DJ217&lt;DJ$3,1,((DJ$4-DJ217)/DJ$5))))))*100</f>
        <v>65.428571428571431</v>
      </c>
      <c r="DL217" s="78">
        <f>AVERAGE(CW217,CY217,DA217,DC217,DE217,DG217,DI217,DK217)</f>
        <v>58.231200703590901</v>
      </c>
      <c r="DM217" s="78">
        <f>+DL217</f>
        <v>58.231200703590901</v>
      </c>
      <c r="DN217" s="115">
        <f>ROUND(DL217,1)</f>
        <v>58.2</v>
      </c>
      <c r="DO217" s="69">
        <f>RANK(DM217,DM$13:DM$224)</f>
        <v>152</v>
      </c>
      <c r="DP217" s="67">
        <v>225</v>
      </c>
      <c r="DQ217" s="66">
        <f>(IF(DP217=-1,0,(IF(DP217&gt;DP$4,0,IF(DP217&lt;DP$3,1,((DP$4-DP217)/DP$5))))))*100</f>
        <v>91.393442622950815</v>
      </c>
      <c r="DR217" s="67">
        <v>20.5</v>
      </c>
      <c r="DS217" s="66">
        <f>(IF(DR217=-1,0,(IF(DR217&gt;DR$4,0,IF(DR217&lt;DR$3,1,((DR$4-DR217)/DR$5))))))*100</f>
        <v>77.052868391451071</v>
      </c>
      <c r="DT217" s="67">
        <v>8.5</v>
      </c>
      <c r="DU217" s="66">
        <f>DT217/18*100</f>
        <v>47.222222222222221</v>
      </c>
      <c r="DV217" s="78">
        <f>AVERAGE(DU217,DQ217,DS217)</f>
        <v>71.889511078874705</v>
      </c>
      <c r="DW217" s="78">
        <f>+DV217</f>
        <v>71.889511078874705</v>
      </c>
      <c r="DX217" s="115">
        <f>ROUND(DV217,1)</f>
        <v>71.900000000000006</v>
      </c>
      <c r="DY217" s="69">
        <f>RANK(DW217,DW$13:DW$224)</f>
        <v>22</v>
      </c>
      <c r="DZ217" s="67">
        <v>34.434668824572597</v>
      </c>
      <c r="EA217" s="68">
        <f>(IF(DZ217=-1,0,(IF(DZ217&lt;DZ$4,0,IF(DZ217&gt;DZ$3,1,((-DZ$4+DZ217)/DZ$5))))))*100</f>
        <v>37.066381942489343</v>
      </c>
      <c r="EB217" s="67">
        <v>8</v>
      </c>
      <c r="EC217" s="66">
        <f>(IF(EB217=-1,0,(IF(EB217&lt;EB$4,0,IF(EB217&gt;EB$3,1,((-EB$4+EB217)/EB$5))))))*100</f>
        <v>50</v>
      </c>
      <c r="ED217" s="68">
        <f>AVERAGE(EA217,EC217)</f>
        <v>43.533190971244672</v>
      </c>
      <c r="EE217" s="78">
        <f>+ED217</f>
        <v>43.533190971244672</v>
      </c>
      <c r="EF217" s="115">
        <f>ROUND(ED217,1)</f>
        <v>43.5</v>
      </c>
      <c r="EG217" s="69">
        <f>RANK(EE217,EE$13:EE$224)</f>
        <v>100</v>
      </c>
      <c r="EH217" s="94"/>
      <c r="EI217" s="94"/>
      <c r="EJ217" s="94"/>
      <c r="EK217" s="83">
        <f>RANK(EN217,EN$13:EN$224)</f>
        <v>69</v>
      </c>
      <c r="EL217" s="134">
        <f>ROUND(EM217,1)</f>
        <v>69.900000000000006</v>
      </c>
      <c r="EM217" s="158">
        <f>AVERAGE(Q217,AC217,BA217,BH217,BY217,CR217,DL217,DV217,ED217,AO217)</f>
        <v>69.878978213357087</v>
      </c>
      <c r="EN217" s="139">
        <f>AVERAGE(Q217,AC217,BA217,BH217,BY217,CR217,DL217,DV217,ED217,AO217)</f>
        <v>69.878978213357087</v>
      </c>
      <c r="EO217" s="95"/>
      <c r="EP217" s="85"/>
      <c r="EQ217" s="46"/>
    </row>
    <row r="218" spans="1:149" ht="14.45" customHeight="1" x14ac:dyDescent="0.25">
      <c r="A218" s="64" t="s">
        <v>199</v>
      </c>
      <c r="B218" s="156" t="str">
        <f>INDEX('Economy Names'!$A$2:$H$213,'Economy Names'!L207,'Economy Names'!$K$1)</f>
        <v>Vanuatu</v>
      </c>
      <c r="C218" s="65">
        <v>7</v>
      </c>
      <c r="D218" s="66">
        <f>(IF(C218=-1,0,(IF(C218&gt;C$4,0,IF(C218&lt;C$3,1,((C$4-C218)/C$5))))))*100</f>
        <v>64.705882352941174</v>
      </c>
      <c r="E218" s="65">
        <v>18</v>
      </c>
      <c r="F218" s="66">
        <f>(IF(E218=-1,0,(IF(E218&gt;E$4,0,IF(E218&lt;E$3,1,((E$4-E218)/E$5))))))*100</f>
        <v>82.412060301507537</v>
      </c>
      <c r="G218" s="67">
        <v>42.453069255985397</v>
      </c>
      <c r="H218" s="66">
        <f>(IF(G218=-1,0,(IF(G218&gt;G$4,0,IF(G218&lt;G$3,1,((G$4-G218)/G$5))))))*100</f>
        <v>78.773465372007308</v>
      </c>
      <c r="I218" s="65">
        <v>7</v>
      </c>
      <c r="J218" s="66">
        <f>(IF(I218=-1,0,(IF(I218&gt;I$4,0,IF(I218&lt;I$3,1,((I$4-I218)/I$5))))))*100</f>
        <v>64.705882352941174</v>
      </c>
      <c r="K218" s="65">
        <v>18</v>
      </c>
      <c r="L218" s="66">
        <f>(IF(K218=-1,0,(IF(K218&gt;K$4,0,IF(K218&lt;K$3,1,((K$4-K218)/K$5))))))*100</f>
        <v>82.412060301507537</v>
      </c>
      <c r="M218" s="67">
        <v>42.453069255985397</v>
      </c>
      <c r="N218" s="68">
        <f>(IF(M218=-1,0,(IF(M218&gt;M$4,0,IF(M218&lt;M$3,1,((M$4-M218)/M$5))))))*100</f>
        <v>78.773465372007308</v>
      </c>
      <c r="O218" s="67">
        <v>0</v>
      </c>
      <c r="P218" s="66">
        <f>(IF(O218=-1,0,(IF(O218&gt;O$4,0,IF(O218&lt;O$3,1,((O$4-O218)/O$5))))))*100</f>
        <v>100</v>
      </c>
      <c r="Q218" s="68">
        <f>25%*P218+12.5%*D218+12.5%*F218+12.5%*H218+12.5%*J218+12.5%*L218+12.5%*N218</f>
        <v>81.472852006614005</v>
      </c>
      <c r="R218" s="78">
        <f>+Q218</f>
        <v>81.472852006614005</v>
      </c>
      <c r="S218" s="115">
        <f>+ROUND(Q218,1)</f>
        <v>81.5</v>
      </c>
      <c r="T218" s="69">
        <f>RANK(R218,R$13:R$224)</f>
        <v>137</v>
      </c>
      <c r="U218" s="70">
        <v>15</v>
      </c>
      <c r="V218" s="66">
        <f>(IF(U218=-1,0,(IF(U218&gt;U$4,0,IF(U218&lt;U$3,1,((U$4-U218)/U$5))))))*100</f>
        <v>60</v>
      </c>
      <c r="W218" s="70">
        <v>123</v>
      </c>
      <c r="X218" s="66">
        <f>(IF(W218=-1,0,(IF(W218&gt;W$4,0,IF(W218&lt;W$3,1,((W$4-W218)/W$5))))))*100</f>
        <v>72.046109510086453</v>
      </c>
      <c r="Y218" s="71">
        <v>9.4198130953108699</v>
      </c>
      <c r="Z218" s="68">
        <f>(IF(Y218=-1,0,(IF(Y218&gt;Y$4,0,IF(Y218&lt;Y$3,1,((Y$4-Y218)/Y$5))))))*100</f>
        <v>52.900934523445656</v>
      </c>
      <c r="AA218" s="70">
        <v>5</v>
      </c>
      <c r="AB218" s="66">
        <f>IF(AA218="No Practice", 0, AA218/15*100)</f>
        <v>33.333333333333329</v>
      </c>
      <c r="AC218" s="68">
        <f>AVERAGE(V218,X218,Z218,AB218)</f>
        <v>54.570094341716356</v>
      </c>
      <c r="AD218" s="68">
        <f>+AC218</f>
        <v>54.570094341716356</v>
      </c>
      <c r="AE218" s="115">
        <f>+ROUND(AC218,1)</f>
        <v>54.6</v>
      </c>
      <c r="AF218" s="72">
        <f>RANK(AD218,AD$13:AD$224)</f>
        <v>163</v>
      </c>
      <c r="AG218" s="70">
        <v>4</v>
      </c>
      <c r="AH218" s="66">
        <f>(IF(AG218=-1,0,(IF(AG218&gt;AG$4,0,IF(AG218&lt;AG$3,1,((AG$4-AG218)/AG$5))))))*100</f>
        <v>83.333333333333343</v>
      </c>
      <c r="AI218" s="70">
        <v>120</v>
      </c>
      <c r="AJ218" s="66">
        <f>(IF(AI218=-1,0,(IF(AI218&gt;AI$4,0,IF(AI218&lt;AI$3,1,((AI$4-AI218)/AI$5))))))*100</f>
        <v>55.652173913043477</v>
      </c>
      <c r="AK218" s="71">
        <v>1037.6438999250099</v>
      </c>
      <c r="AL218" s="66">
        <f>(IF(AK218=-1,0,(IF(AK218&gt;AK$4,0,IF(AK218&lt;AK$3,1,((AK$4-AK218)/AK$5))))))*100</f>
        <v>87.189581482407291</v>
      </c>
      <c r="AM218" s="70">
        <v>5</v>
      </c>
      <c r="AN218" s="66">
        <f>+IF(AM218="No Practice",0,AM218/8)*100</f>
        <v>62.5</v>
      </c>
      <c r="AO218" s="74">
        <f>AVERAGE(AH218,AJ218,AL218,AN218)</f>
        <v>72.168772182196022</v>
      </c>
      <c r="AP218" s="68">
        <f>+AO218</f>
        <v>72.168772182196022</v>
      </c>
      <c r="AQ218" s="115">
        <f>+ROUND(AO218,1)</f>
        <v>72.2</v>
      </c>
      <c r="AR218" s="69">
        <f>RANK(AP218,AP$13:AP$224)</f>
        <v>101</v>
      </c>
      <c r="AS218" s="75">
        <v>4</v>
      </c>
      <c r="AT218" s="66">
        <f>(IF(AS218=-1,0,(IF(AS218&gt;AS$4,0,IF(AS218&lt;AS$3,1,((AS$4-AS218)/AS$5))))))*100</f>
        <v>75</v>
      </c>
      <c r="AU218" s="75">
        <v>58</v>
      </c>
      <c r="AV218" s="66">
        <f>(IF(AU218=-1,0,(IF(AU218&gt;AU$4,0,IF(AU218&lt;AU$3,1,((AU$4-AU218)/AU$5))))))*100</f>
        <v>72.727272727272734</v>
      </c>
      <c r="AW218" s="75">
        <v>7.0269177069557696</v>
      </c>
      <c r="AX218" s="68">
        <f>(IF(AW218=-1,0,(IF(AW218&gt;AW$4,0,IF(AW218&lt;AW$3,1,((AW$4-AW218)/AW$5))))))*100</f>
        <v>53.153881953628201</v>
      </c>
      <c r="AY218" s="75">
        <v>18.5</v>
      </c>
      <c r="AZ218" s="66">
        <f>+IF(AY218="No Practice",0,AY218/30)*100</f>
        <v>61.666666666666671</v>
      </c>
      <c r="BA218" s="76">
        <f>AVERAGE(AT218,AV218,AX218,AZ218)</f>
        <v>65.636955336891901</v>
      </c>
      <c r="BB218" s="68">
        <f>+BA218</f>
        <v>65.636955336891901</v>
      </c>
      <c r="BC218" s="115">
        <f>+ROUND(BA218,1)</f>
        <v>65.599999999999994</v>
      </c>
      <c r="BD218" s="69">
        <f>RANK(BB218,BB$13:BB$224)</f>
        <v>84</v>
      </c>
      <c r="BE218" s="73">
        <v>4</v>
      </c>
      <c r="BF218" s="73">
        <v>11</v>
      </c>
      <c r="BG218" s="77">
        <f>+SUM(BE218,BF218)</f>
        <v>15</v>
      </c>
      <c r="BH218" s="76">
        <f>(IF(BG218=-1,0,(IF(BG218&lt;BG$4,0,IF(BG218&gt;BG$3,1,((-BG$4+BG218)/BG$5))))))*100</f>
        <v>75</v>
      </c>
      <c r="BI218" s="119">
        <f>+BH218</f>
        <v>75</v>
      </c>
      <c r="BJ218" s="115">
        <f>ROUND(BH218,1)</f>
        <v>75</v>
      </c>
      <c r="BK218" s="69">
        <f>RANK(BI218,BI$13:BI$224)</f>
        <v>37</v>
      </c>
      <c r="BL218" s="73">
        <v>5</v>
      </c>
      <c r="BM218" s="68">
        <f>(IF(BL218=-1,0,(IF(BL218&lt;BL$4,0,IF(BL218&gt;BL$3,1,((-BL$4+BL218)/BL$5))))))*100</f>
        <v>50</v>
      </c>
      <c r="BN218" s="73">
        <v>6</v>
      </c>
      <c r="BO218" s="68">
        <f>(IF(BN218=-1,0,(IF(BN218&lt;BN$4,0,IF(BN218&gt;BN$3,1,((-BN$4+BN218)/BN$5))))))*100</f>
        <v>60</v>
      </c>
      <c r="BP218" s="73">
        <v>5</v>
      </c>
      <c r="BQ218" s="68">
        <f>(IF(BP218=-1,0,(IF(BP218&lt;BP$4,0,IF(BP218&gt;BP$3,1,((-BP$4+BP218)/BP$5))))))*100</f>
        <v>50</v>
      </c>
      <c r="BR218" s="73">
        <v>0</v>
      </c>
      <c r="BS218" s="78">
        <f>(IF(BR218=-1,0,(IF(BR218&lt;BR$4,0,IF(BR218&gt;BR$3,1,((-BR$4+BR218)/BR$5))))))*100</f>
        <v>0</v>
      </c>
      <c r="BT218" s="73">
        <v>0</v>
      </c>
      <c r="BU218" s="68">
        <f>(IF(BT218=-1,0,(IF(BT218&lt;BT$4,0,IF(BT218&gt;BT$3,1,((-BT$4+BT218)/BT$5))))))*100</f>
        <v>0</v>
      </c>
      <c r="BV218" s="73">
        <v>0</v>
      </c>
      <c r="BW218" s="66">
        <f>(IF(BV218=-1,0,(IF(BV218&lt;BV$4,0,IF(BV218&gt;BV$3,1,((-BV$4+BV218)/BV$5))))))*100</f>
        <v>0</v>
      </c>
      <c r="BX218" s="77">
        <f>+SUM(BN218,BL218,BP218,BR218,BT218,BV218)</f>
        <v>16</v>
      </c>
      <c r="BY218" s="80">
        <f>(IF(BX218=-1,0,(IF(BX218&lt;BX$4,0,IF(BX218&gt;BX$3,1,((-BX$4+BX218)/BX$5))))))*100</f>
        <v>32</v>
      </c>
      <c r="BZ218" s="78">
        <f>+BY218</f>
        <v>32</v>
      </c>
      <c r="CA218" s="115">
        <f>+ROUND(BY218,1)</f>
        <v>32</v>
      </c>
      <c r="CB218" s="72">
        <f>RANK(BZ218,BZ$13:BZ$224)</f>
        <v>147</v>
      </c>
      <c r="CC218" s="73">
        <v>31</v>
      </c>
      <c r="CD218" s="68">
        <f>(IF(CC218=-1,0,(IF(CC218&gt;CC$4,0,IF(CC218&lt;CC$3,1,((CC$4-CC218)/CC$5))))))*100</f>
        <v>53.333333333333336</v>
      </c>
      <c r="CE218" s="73">
        <v>120</v>
      </c>
      <c r="CF218" s="66">
        <f>(IF(CE218=-1,0,(IF(CE218&gt;CE$4,0,IF(CE218&lt;CE$3,1,((CE$4-CE218)/CE$5))))))*100</f>
        <v>89.026275115919631</v>
      </c>
      <c r="CG218" s="73">
        <v>8.4879462633337592</v>
      </c>
      <c r="CH218" s="66">
        <f>(IF(CG218=-1,0,(IF(CG218&gt;CG$4,0,IF(CG218&lt;CG$3,1,((CG$4-CG218)/CG$5)^$CH$3)))))*100</f>
        <v>100</v>
      </c>
      <c r="CI218" s="73">
        <v>7</v>
      </c>
      <c r="CJ218" s="78">
        <f>IF(CI218="NO VAT","No VAT",(IF(CI218="NO REFUND",0,(IF(CI218&gt;CI$5,0,IF(CI218&lt;CI$3,1,((CI$5-CI218)/CI$5))))))*100)</f>
        <v>86</v>
      </c>
      <c r="CK218" s="73">
        <v>28.023809523809501</v>
      </c>
      <c r="CL218" s="68">
        <f>IF(CK218="NO VAT","No VAT",(IF(CK218="NO REFUND",0,(IF(CK218&gt;CK$4,0,IF(CK218&lt;CK$3,1,((CK$4-CK218)/CK$5))))))*100)</f>
        <v>52.077587791873562</v>
      </c>
      <c r="CM218" s="73" t="s">
        <v>1977</v>
      </c>
      <c r="CN218" s="68" t="str">
        <f>IF(CM218="NO CIT","No CIT",IF(CM218&gt;CM$4,0,IF(CM218&lt;CM$3,1,((CM$4-CM218)/CM$5)))*100)</f>
        <v>No CIT</v>
      </c>
      <c r="CO218" s="73" t="s">
        <v>1977</v>
      </c>
      <c r="CP218" s="66" t="str">
        <f>IF(CO218="NO CIT","No CIT",IF(CO218&gt;CO$4,0,IF(CO218&lt;CO$3,1,((CO$5-CO218)/CO$5)))*100)</f>
        <v>No CIT</v>
      </c>
      <c r="CQ218" s="157">
        <f>IF(OR(ISNUMBER(CJ218),ISNUMBER(CL218),ISNUMBER(CN218),ISNUMBER(CP218)),AVERAGE(CJ218,CL218,CN218,CP218),"")</f>
        <v>69.038793895936777</v>
      </c>
      <c r="CR218" s="128">
        <f>AVERAGE(CD218,CF218,CH218,CQ218)</f>
        <v>77.849600586297441</v>
      </c>
      <c r="CS218" s="78">
        <f>+CR218</f>
        <v>77.849600586297441</v>
      </c>
      <c r="CT218" s="115">
        <f>ROUND(CR218,1)</f>
        <v>77.8</v>
      </c>
      <c r="CU218" s="69">
        <f>RANK(CS218,CS$13:CS$224)</f>
        <v>67</v>
      </c>
      <c r="CV218" s="73">
        <v>38</v>
      </c>
      <c r="CW218" s="68">
        <f>(IF(CV218=-1,0,(IF(CV218&gt;CV$4,0,IF(CV218&lt;CV$3,1,((CV$4-CV218)/CV$5))))))*100</f>
        <v>76.729559748427675</v>
      </c>
      <c r="CX218" s="73">
        <v>72</v>
      </c>
      <c r="CY218" s="68">
        <f>(IF(CX218=-1,0,(IF(CX218&gt;CX$4,0,IF(CX218&lt;CX$3,1,((CX$4-CX218)/CX$5))))))*100</f>
        <v>57.988165680473372</v>
      </c>
      <c r="CZ218" s="73">
        <v>709</v>
      </c>
      <c r="DA218" s="68">
        <f>(IF(CZ218=-1,0,(IF(CZ218&gt;CZ$4,0,IF(CZ218&lt;CZ$3,1,((CZ$4-CZ218)/CZ$5))))))*100</f>
        <v>33.113207547169807</v>
      </c>
      <c r="DB218" s="73">
        <v>190</v>
      </c>
      <c r="DC218" s="68">
        <f>(IF(DB218=-1,0,(IF(DB218&gt;DB$4,0,IF(DB218&lt;DB$3,1,((DB$4-DB218)/DB$5))))))*100</f>
        <v>52.5</v>
      </c>
      <c r="DD218" s="73">
        <v>126</v>
      </c>
      <c r="DE218" s="68">
        <f>(IF(DD218=-1,0,(IF(DD218&gt;DD$4,0,IF(DD218&lt;DD$3,1,((DD$4-DD218)/DD$5))))))*100</f>
        <v>55.197132616487451</v>
      </c>
      <c r="DF218" s="73">
        <v>48</v>
      </c>
      <c r="DG218" s="68">
        <f>(IF(DF218=-1,0,(IF(DF218&gt;DF$4,0,IF(DF218&lt;DF$3,1,((DF$4-DF218)/DF$5))))))*100</f>
        <v>80.3347280334728</v>
      </c>
      <c r="DH218" s="73">
        <v>680.625</v>
      </c>
      <c r="DI218" s="68">
        <f>(IF(DH218=-1,0,(IF(DH218&gt;DH$4,0,IF(DH218&lt;DH$3,1,((DH$4-DH218)/DH$5))))))*100</f>
        <v>43.28125</v>
      </c>
      <c r="DJ218" s="73">
        <v>182.5</v>
      </c>
      <c r="DK218" s="66">
        <f>(IF(DJ218=-1,0,(IF(DJ218&gt;DJ$4,0,IF(DJ218&lt;DJ$3,1,((DJ$4-DJ218)/DJ$5))))))*100</f>
        <v>73.928571428571431</v>
      </c>
      <c r="DL218" s="78">
        <f>AVERAGE(CW218,CY218,DA218,DC218,DE218,DG218,DI218,DK218)</f>
        <v>59.134076881825322</v>
      </c>
      <c r="DM218" s="78">
        <f>+DL218</f>
        <v>59.134076881825322</v>
      </c>
      <c r="DN218" s="115">
        <f>ROUND(DL218,1)</f>
        <v>59.1</v>
      </c>
      <c r="DO218" s="69">
        <f>RANK(DM218,DM$13:DM$224)</f>
        <v>148</v>
      </c>
      <c r="DP218" s="67">
        <v>430</v>
      </c>
      <c r="DQ218" s="66">
        <f>(IF(DP218=-1,0,(IF(DP218&gt;DP$4,0,IF(DP218&lt;DP$3,1,((DP$4-DP218)/DP$5))))))*100</f>
        <v>74.590163934426229</v>
      </c>
      <c r="DR218" s="67">
        <v>56</v>
      </c>
      <c r="DS218" s="66">
        <f>(IF(DR218=-1,0,(IF(DR218&gt;DR$4,0,IF(DR218&lt;DR$3,1,((DR$4-DR218)/DR$5))))))*100</f>
        <v>37.120359955005625</v>
      </c>
      <c r="DT218" s="67">
        <v>6.5</v>
      </c>
      <c r="DU218" s="66">
        <f>DT218/18*100</f>
        <v>36.111111111111107</v>
      </c>
      <c r="DV218" s="78">
        <f>AVERAGE(DU218,DQ218,DS218)</f>
        <v>49.273878333514318</v>
      </c>
      <c r="DW218" s="78">
        <f>+DV218</f>
        <v>49.273878333514318</v>
      </c>
      <c r="DX218" s="115">
        <f>ROUND(DV218,1)</f>
        <v>49.3</v>
      </c>
      <c r="DY218" s="69">
        <f>RANK(DW218,DW$13:DW$224)</f>
        <v>138</v>
      </c>
      <c r="DZ218" s="67">
        <v>45.823605247095102</v>
      </c>
      <c r="EA218" s="68">
        <f>(IF(DZ218=-1,0,(IF(DZ218&lt;DZ$4,0,IF(DZ218&gt;DZ$3,1,((-DZ$4+DZ218)/DZ$5))))))*100</f>
        <v>49.325732235839723</v>
      </c>
      <c r="EB218" s="67">
        <v>6</v>
      </c>
      <c r="EC218" s="66">
        <f>(IF(EB218=-1,0,(IF(EB218&lt;EB$4,0,IF(EB218&gt;EB$3,1,((-EB$4+EB218)/EB$5))))))*100</f>
        <v>37.5</v>
      </c>
      <c r="ED218" s="68">
        <f>AVERAGE(EA218,EC218)</f>
        <v>43.412866117919862</v>
      </c>
      <c r="EE218" s="78">
        <f>+ED218</f>
        <v>43.412866117919862</v>
      </c>
      <c r="EF218" s="115">
        <f>ROUND(ED218,1)</f>
        <v>43.4</v>
      </c>
      <c r="EG218" s="69">
        <f>RANK(EE218,EE$13:EE$224)</f>
        <v>101</v>
      </c>
      <c r="EH218" s="94"/>
      <c r="EI218" s="94"/>
      <c r="EJ218" s="94"/>
      <c r="EK218" s="83">
        <f>RANK(EN218,EN$13:EN$224)</f>
        <v>107</v>
      </c>
      <c r="EL218" s="134">
        <f>ROUND(EM218,1)</f>
        <v>61.1</v>
      </c>
      <c r="EM218" s="158">
        <f>AVERAGE(Q218,AC218,BA218,BH218,BY218,CR218,DL218,DV218,ED218,AO218)</f>
        <v>61.051909578697519</v>
      </c>
      <c r="EN218" s="139">
        <f>AVERAGE(Q218,AC218,BA218,BH218,BY218,CR218,DL218,DV218,ED218,AO218)</f>
        <v>61.051909578697519</v>
      </c>
      <c r="EO218" s="95"/>
      <c r="EP218" s="85"/>
      <c r="EQ218" s="46"/>
    </row>
    <row r="219" spans="1:149" ht="14.45" customHeight="1" x14ac:dyDescent="0.25">
      <c r="A219" s="64" t="s">
        <v>1059</v>
      </c>
      <c r="B219" s="156" t="str">
        <f>INDEX('Economy Names'!$A$2:$H$213,'Economy Names'!L208,'Economy Names'!$K$1)</f>
        <v>Venezuela, RB</v>
      </c>
      <c r="C219" s="65">
        <v>20</v>
      </c>
      <c r="D219" s="66">
        <f>(IF(C219=-1,0,(IF(C219&gt;C$4,0,IF(C219&lt;C$3,1,((C$4-C219)/C$5))))))*100</f>
        <v>0</v>
      </c>
      <c r="E219" s="65">
        <v>230</v>
      </c>
      <c r="F219" s="66">
        <f>(IF(E219=-1,0,(IF(E219&gt;E$4,0,IF(E219&lt;E$3,1,((E$4-E219)/E$5))))))*100</f>
        <v>0</v>
      </c>
      <c r="G219" s="67">
        <v>211.81015751751599</v>
      </c>
      <c r="H219" s="66">
        <f>(IF(G219=-1,0,(IF(G219&gt;G$4,0,IF(G219&lt;G$3,1,((G$4-G219)/G$5))))))*100</f>
        <v>0</v>
      </c>
      <c r="I219" s="65">
        <v>20</v>
      </c>
      <c r="J219" s="66">
        <f>(IF(I219=-1,0,(IF(I219&gt;I$4,0,IF(I219&lt;I$3,1,((I$4-I219)/I$5))))))*100</f>
        <v>0</v>
      </c>
      <c r="K219" s="65">
        <v>230</v>
      </c>
      <c r="L219" s="66">
        <f>(IF(K219=-1,0,(IF(K219&gt;K$4,0,IF(K219&lt;K$3,1,((K$4-K219)/K$5))))))*100</f>
        <v>0</v>
      </c>
      <c r="M219" s="67">
        <v>211.81015751751599</v>
      </c>
      <c r="N219" s="68">
        <f>(IF(M219=-1,0,(IF(M219&gt;M$4,0,IF(M219&lt;M$3,1,((M$4-M219)/M$5))))))*100</f>
        <v>0</v>
      </c>
      <c r="O219" s="67">
        <v>0</v>
      </c>
      <c r="P219" s="66">
        <f>(IF(O219=-1,0,(IF(O219&gt;O$4,0,IF(O219&lt;O$3,1,((O$4-O219)/O$5))))))*100</f>
        <v>100</v>
      </c>
      <c r="Q219" s="68">
        <f>25%*P219+12.5%*D219+12.5%*F219+12.5%*H219+12.5%*J219+12.5%*L219+12.5%*N219</f>
        <v>25</v>
      </c>
      <c r="R219" s="78">
        <f>+Q219</f>
        <v>25</v>
      </c>
      <c r="S219" s="115">
        <f>+ROUND(Q219,1)</f>
        <v>25</v>
      </c>
      <c r="T219" s="69">
        <f>RANK(R219,R$13:R$224)</f>
        <v>190</v>
      </c>
      <c r="U219" s="70">
        <v>11</v>
      </c>
      <c r="V219" s="66">
        <f>(IF(U219=-1,0,(IF(U219&gt;U$4,0,IF(U219&lt;U$3,1,((U$4-U219)/U$5))))))*100</f>
        <v>76</v>
      </c>
      <c r="W219" s="70">
        <v>434</v>
      </c>
      <c r="X219" s="66">
        <f>(IF(W219=-1,0,(IF(W219&gt;W$4,0,IF(W219&lt;W$3,1,((W$4-W219)/W$5))))))*100</f>
        <v>0</v>
      </c>
      <c r="Y219" s="71">
        <v>12.037492331692301</v>
      </c>
      <c r="Z219" s="68">
        <f>(IF(Y219=-1,0,(IF(Y219&gt;Y$4,0,IF(Y219&lt;Y$3,1,((Y$4-Y219)/Y$5))))))*100</f>
        <v>39.812538341538492</v>
      </c>
      <c r="AA219" s="71">
        <v>10.5</v>
      </c>
      <c r="AB219" s="66">
        <f>IF(AA219="No Practice", 0, AA219/15*100)</f>
        <v>70</v>
      </c>
      <c r="AC219" s="68">
        <f>AVERAGE(V219,X219,Z219,AB219)</f>
        <v>46.453134585384625</v>
      </c>
      <c r="AD219" s="68">
        <f>+AC219</f>
        <v>46.453134585384625</v>
      </c>
      <c r="AE219" s="115">
        <f>+ROUND(AC219,1)</f>
        <v>46.5</v>
      </c>
      <c r="AF219" s="72">
        <f>RANK(AD219,AD$13:AD$224)</f>
        <v>175</v>
      </c>
      <c r="AG219" s="70">
        <v>6</v>
      </c>
      <c r="AH219" s="66">
        <f>(IF(AG219=-1,0,(IF(AG219&gt;AG$4,0,IF(AG219&lt;AG$3,1,((AG$4-AG219)/AG$5))))))*100</f>
        <v>50</v>
      </c>
      <c r="AI219" s="70">
        <v>208</v>
      </c>
      <c r="AJ219" s="66">
        <f>(IF(AI219=-1,0,(IF(AI219&gt;AI$4,0,IF(AI219&lt;AI$3,1,((AI$4-AI219)/AI$5))))))*100</f>
        <v>17.391304347826086</v>
      </c>
      <c r="AK219" s="71">
        <v>650.66410756806397</v>
      </c>
      <c r="AL219" s="66">
        <f>(IF(AK219=-1,0,(IF(AK219&gt;AK$4,0,IF(AK219&lt;AK$3,1,((AK$4-AK219)/AK$5))))))*100</f>
        <v>91.967109783110317</v>
      </c>
      <c r="AM219" s="70">
        <v>0</v>
      </c>
      <c r="AN219" s="66">
        <f>+IF(AM219="No Practice",0,AM219/8)*100</f>
        <v>0</v>
      </c>
      <c r="AO219" s="74">
        <f>AVERAGE(AH219,AJ219,AL219,AN219)</f>
        <v>39.839603532734102</v>
      </c>
      <c r="AP219" s="68">
        <f>+AO219</f>
        <v>39.839603532734102</v>
      </c>
      <c r="AQ219" s="115">
        <f>+ROUND(AO219,1)</f>
        <v>39.799999999999997</v>
      </c>
      <c r="AR219" s="69">
        <f>RANK(AP219,AP$13:AP$224)</f>
        <v>174</v>
      </c>
      <c r="AS219" s="75">
        <v>10</v>
      </c>
      <c r="AT219" s="66">
        <f>(IF(AS219=-1,0,(IF(AS219&gt;AS$4,0,IF(AS219&lt;AS$3,1,((AS$4-AS219)/AS$5))))))*100</f>
        <v>25</v>
      </c>
      <c r="AU219" s="75">
        <v>53</v>
      </c>
      <c r="AV219" s="66">
        <f>(IF(AU219=-1,0,(IF(AU219&gt;AU$4,0,IF(AU219&lt;AU$3,1,((AU$4-AU219)/AU$5))))))*100</f>
        <v>75.119617224880386</v>
      </c>
      <c r="AW219" s="75">
        <v>2.6027320977578499</v>
      </c>
      <c r="AX219" s="68">
        <f>(IF(AW219=-1,0,(IF(AW219&gt;AW$4,0,IF(AW219&lt;AW$3,1,((AW$4-AW219)/AW$5))))))*100</f>
        <v>82.648452681614344</v>
      </c>
      <c r="AY219" s="75">
        <v>5.5</v>
      </c>
      <c r="AZ219" s="66">
        <f>+IF(AY219="No Practice",0,AY219/30)*100</f>
        <v>18.333333333333332</v>
      </c>
      <c r="BA219" s="76">
        <f>AVERAGE(AT219,AV219,AX219,AZ219)</f>
        <v>50.275350809957018</v>
      </c>
      <c r="BB219" s="68">
        <f>+BA219</f>
        <v>50.275350809957018</v>
      </c>
      <c r="BC219" s="115">
        <f>+ROUND(BA219,1)</f>
        <v>50.3</v>
      </c>
      <c r="BD219" s="69">
        <f>RANK(BB219,BB$13:BB$224)</f>
        <v>145</v>
      </c>
      <c r="BE219" s="73">
        <v>7</v>
      </c>
      <c r="BF219" s="73">
        <v>1</v>
      </c>
      <c r="BG219" s="77">
        <f>+SUM(BE219,BF219)</f>
        <v>8</v>
      </c>
      <c r="BH219" s="76">
        <f>(IF(BG219=-1,0,(IF(BG219&lt;BG$4,0,IF(BG219&gt;BG$3,1,((-BG$4+BG219)/BG$5))))))*100</f>
        <v>40</v>
      </c>
      <c r="BI219" s="119">
        <f>+BH219</f>
        <v>40</v>
      </c>
      <c r="BJ219" s="115">
        <f>ROUND(BH219,1)</f>
        <v>40</v>
      </c>
      <c r="BK219" s="69">
        <f>RANK(BI219,BI$13:BI$224)</f>
        <v>132</v>
      </c>
      <c r="BL219" s="73">
        <v>3</v>
      </c>
      <c r="BM219" s="68">
        <f>(IF(BL219=-1,0,(IF(BL219&lt;BL$4,0,IF(BL219&gt;BL$3,1,((-BL$4+BL219)/BL$5))))))*100</f>
        <v>30</v>
      </c>
      <c r="BN219" s="73">
        <v>2</v>
      </c>
      <c r="BO219" s="68">
        <f>(IF(BN219=-1,0,(IF(BN219&lt;BN$4,0,IF(BN219&gt;BN$3,1,((-BN$4+BN219)/BN$5))))))*100</f>
        <v>20</v>
      </c>
      <c r="BP219" s="73">
        <v>3</v>
      </c>
      <c r="BQ219" s="68">
        <f>(IF(BP219=-1,0,(IF(BP219&lt;BP$4,0,IF(BP219&gt;BP$3,1,((-BP$4+BP219)/BP$5))))))*100</f>
        <v>30</v>
      </c>
      <c r="BR219" s="73">
        <v>1</v>
      </c>
      <c r="BS219" s="78">
        <f>(IF(BR219=-1,0,(IF(BR219&lt;BR$4,0,IF(BR219&gt;BR$3,1,((-BR$4+BR219)/BR$5))))))*100</f>
        <v>16.666666666666664</v>
      </c>
      <c r="BT219" s="73">
        <v>2</v>
      </c>
      <c r="BU219" s="68">
        <f>(IF(BT219=-1,0,(IF(BT219&lt;BT$4,0,IF(BT219&gt;BT$3,1,((-BT$4+BT219)/BT$5))))))*100</f>
        <v>28.571428571428569</v>
      </c>
      <c r="BV219" s="73">
        <v>1</v>
      </c>
      <c r="BW219" s="66">
        <f>(IF(BV219=-1,0,(IF(BV219&lt;BV$4,0,IF(BV219&gt;BV$3,1,((-BV$4+BV219)/BV$5))))))*100</f>
        <v>14.285714285714285</v>
      </c>
      <c r="BX219" s="77">
        <f>+SUM(BN219,BL219,BP219,BR219,BT219,BV219)</f>
        <v>12</v>
      </c>
      <c r="BY219" s="80">
        <f>(IF(BX219=-1,0,(IF(BX219&lt;BX$4,0,IF(BX219&gt;BX$3,1,((-BX$4+BX219)/BX$5))))))*100</f>
        <v>24</v>
      </c>
      <c r="BZ219" s="78">
        <f>+BY219</f>
        <v>24</v>
      </c>
      <c r="CA219" s="115">
        <f>+ROUND(BY219,1)</f>
        <v>24</v>
      </c>
      <c r="CB219" s="72">
        <f>RANK(BZ219,BZ$13:BZ$224)</f>
        <v>170</v>
      </c>
      <c r="CC219" s="73">
        <v>99</v>
      </c>
      <c r="CD219" s="68">
        <f>(IF(CC219=-1,0,(IF(CC219&gt;CC$4,0,IF(CC219&lt;CC$3,1,((CC$4-CC219)/CC$5))))))*100</f>
        <v>0</v>
      </c>
      <c r="CE219" s="73">
        <v>920</v>
      </c>
      <c r="CF219" s="66">
        <f>(IF(CE219=-1,0,(IF(CE219&gt;CE$4,0,IF(CE219&lt;CE$3,1,((CE$4-CE219)/CE$5))))))*100</f>
        <v>0</v>
      </c>
      <c r="CG219" s="73">
        <v>73.3052169541279</v>
      </c>
      <c r="CH219" s="66">
        <f>(IF(CG219=-1,0,(IF(CG219&gt;CG$4,0,IF(CG219&lt;CG$3,1,((CG$4-CG219)/CG$5)^$CH$3)))))*100</f>
        <v>25.893736972637114</v>
      </c>
      <c r="CI219" s="73" t="s">
        <v>1975</v>
      </c>
      <c r="CJ219" s="78">
        <f>IF(CI219="NO VAT","No VAT",(IF(CI219="NO REFUND",0,(IF(CI219&gt;CI$5,0,IF(CI219&lt;CI$3,1,((CI$5-CI219)/CI$5))))))*100)</f>
        <v>0</v>
      </c>
      <c r="CK219" s="73" t="s">
        <v>1975</v>
      </c>
      <c r="CL219" s="68">
        <f>IF(CK219="NO VAT","No VAT",(IF(CK219="NO REFUND",0,(IF(CK219&gt;CK$4,0,IF(CK219&lt;CK$3,1,((CK$4-CK219)/CK$5))))))*100)</f>
        <v>0</v>
      </c>
      <c r="CM219" s="73">
        <v>13</v>
      </c>
      <c r="CN219" s="68">
        <f>IF(CM219="NO CIT","No CIT",IF(CM219&gt;CM$4,0,IF(CM219&lt;CM$3,1,((CM$4-CM219)/CM$5)))*100)</f>
        <v>78.899082568807344</v>
      </c>
      <c r="CO219" s="73">
        <v>32.285714285714299</v>
      </c>
      <c r="CP219" s="66">
        <f>IF(CO219="NO CIT","No CIT",IF(CO219&gt;CO$4,0,IF(CO219&lt;CO$3,1,((CO$5-CO219)/CO$5)))*100)</f>
        <v>0</v>
      </c>
      <c r="CQ219" s="157">
        <f>IF(OR(ISNUMBER(CJ219),ISNUMBER(CL219),ISNUMBER(CN219),ISNUMBER(CP219)),AVERAGE(CJ219,CL219,CN219,CP219),"")</f>
        <v>19.724770642201836</v>
      </c>
      <c r="CR219" s="128">
        <f>AVERAGE(CD219,CF219,CH219,CQ219)</f>
        <v>11.404626903709737</v>
      </c>
      <c r="CS219" s="78">
        <f>+CR219</f>
        <v>11.404626903709737</v>
      </c>
      <c r="CT219" s="115">
        <f>ROUND(CR219,1)</f>
        <v>11.4</v>
      </c>
      <c r="CU219" s="69">
        <f>RANK(CS219,CS$13:CS$224)</f>
        <v>189</v>
      </c>
      <c r="CV219" s="73" t="s">
        <v>1974</v>
      </c>
      <c r="CW219" s="68">
        <f>(IF(CV219=-1,0,(IF(CV219&gt;CV$4,0,IF(CV219&lt;CV$3,1,((CV$4-CV219)/CV$5))))))*100</f>
        <v>0</v>
      </c>
      <c r="CX219" s="73" t="s">
        <v>1974</v>
      </c>
      <c r="CY219" s="68">
        <f>(IF(CX219=-1,0,(IF(CX219&gt;CX$4,0,IF(CX219&lt;CX$3,1,((CX$4-CX219)/CX$5))))))*100</f>
        <v>0</v>
      </c>
      <c r="CZ219" s="73" t="s">
        <v>1974</v>
      </c>
      <c r="DA219" s="68">
        <f>(IF(CZ219=-1,0,(IF(CZ219&gt;CZ$4,0,IF(CZ219&lt;CZ$3,1,((CZ$4-CZ219)/CZ$5))))))*100</f>
        <v>0</v>
      </c>
      <c r="DB219" s="73" t="s">
        <v>1974</v>
      </c>
      <c r="DC219" s="68">
        <f>(IF(DB219=-1,0,(IF(DB219&gt;DB$4,0,IF(DB219&lt;DB$3,1,((DB$4-DB219)/DB$5))))))*100</f>
        <v>0</v>
      </c>
      <c r="DD219" s="73" t="s">
        <v>1974</v>
      </c>
      <c r="DE219" s="68">
        <f>(IF(DD219=-1,0,(IF(DD219&gt;DD$4,0,IF(DD219&lt;DD$3,1,((DD$4-DD219)/DD$5))))))*100</f>
        <v>0</v>
      </c>
      <c r="DF219" s="73" t="s">
        <v>1974</v>
      </c>
      <c r="DG219" s="68">
        <f>(IF(DF219=-1,0,(IF(DF219&gt;DF$4,0,IF(DF219&lt;DF$3,1,((DF$4-DF219)/DF$5))))))*100</f>
        <v>0</v>
      </c>
      <c r="DH219" s="73" t="s">
        <v>1974</v>
      </c>
      <c r="DI219" s="68">
        <f>(IF(DH219=-1,0,(IF(DH219&gt;DH$4,0,IF(DH219&lt;DH$3,1,((DH$4-DH219)/DH$5))))))*100</f>
        <v>0</v>
      </c>
      <c r="DJ219" s="73" t="s">
        <v>1974</v>
      </c>
      <c r="DK219" s="66">
        <f>(IF(DJ219=-1,0,(IF(DJ219&gt;DJ$4,0,IF(DJ219&lt;DJ$3,1,((DJ$4-DJ219)/DJ$5))))))*100</f>
        <v>0</v>
      </c>
      <c r="DL219" s="78">
        <f>AVERAGE(CW219,CY219,DA219,DC219,DE219,DG219,DI219,DK219)</f>
        <v>0</v>
      </c>
      <c r="DM219" s="78">
        <f>+DL219</f>
        <v>0</v>
      </c>
      <c r="DN219" s="115">
        <f>ROUND(DL219,1)</f>
        <v>0</v>
      </c>
      <c r="DO219" s="69">
        <f>RANK(DM219,DM$13:DM$224)</f>
        <v>188</v>
      </c>
      <c r="DP219" s="67">
        <v>720</v>
      </c>
      <c r="DQ219" s="66">
        <f>(IF(DP219=-1,0,(IF(DP219&gt;DP$4,0,IF(DP219&lt;DP$3,1,((DP$4-DP219)/DP$5))))))*100</f>
        <v>50.819672131147541</v>
      </c>
      <c r="DR219" s="67">
        <v>43.7</v>
      </c>
      <c r="DS219" s="66">
        <f>(IF(DR219=-1,0,(IF(DR219&gt;DR$4,0,IF(DR219&lt;DR$3,1,((DR$4-DR219)/DR$5))))))*100</f>
        <v>50.956130483689535</v>
      </c>
      <c r="DT219" s="67">
        <v>7</v>
      </c>
      <c r="DU219" s="66">
        <f>DT219/18*100</f>
        <v>38.888888888888893</v>
      </c>
      <c r="DV219" s="78">
        <f>AVERAGE(DU219,DQ219,DS219)</f>
        <v>46.888230501241992</v>
      </c>
      <c r="DW219" s="78">
        <f>+DV219</f>
        <v>46.888230501241992</v>
      </c>
      <c r="DX219" s="115">
        <f>ROUND(DV219,1)</f>
        <v>46.9</v>
      </c>
      <c r="DY219" s="69">
        <f>RANK(DW219,DW$13:DW$224)</f>
        <v>150</v>
      </c>
      <c r="DZ219" s="67">
        <v>5.3463276969126996</v>
      </c>
      <c r="EA219" s="68">
        <f>(IF(DZ219=-1,0,(IF(DZ219&lt;DZ$4,0,IF(DZ219&gt;DZ$3,1,((-DZ$4+DZ219)/DZ$5))))))*100</f>
        <v>5.7549275531891269</v>
      </c>
      <c r="EB219" s="67">
        <v>5</v>
      </c>
      <c r="EC219" s="66">
        <f>(IF(EB219=-1,0,(IF(EB219&lt;EB$4,0,IF(EB219&gt;EB$3,1,((-EB$4+EB219)/EB$5))))))*100</f>
        <v>31.25</v>
      </c>
      <c r="ED219" s="68">
        <f>AVERAGE(EA219,EC219)</f>
        <v>18.502463776594563</v>
      </c>
      <c r="EE219" s="78">
        <f>+ED219</f>
        <v>18.502463776594563</v>
      </c>
      <c r="EF219" s="115">
        <f>ROUND(ED219,1)</f>
        <v>18.5</v>
      </c>
      <c r="EG219" s="69">
        <f>RANK(EE219,EE$13:EE$224)</f>
        <v>165</v>
      </c>
      <c r="EH219" s="94"/>
      <c r="EI219" s="94"/>
      <c r="EJ219" s="94"/>
      <c r="EK219" s="83">
        <f>RANK(EN219,EN$13:EN$224)</f>
        <v>188</v>
      </c>
      <c r="EL219" s="134">
        <f>ROUND(EM219,1)</f>
        <v>30.2</v>
      </c>
      <c r="EM219" s="158">
        <f>AVERAGE(Q219,AC219,BA219,BH219,BY219,CR219,DL219,DV219,ED219,AO219)</f>
        <v>30.2363410109622</v>
      </c>
      <c r="EN219" s="139">
        <f>AVERAGE(Q219,AC219,BA219,BH219,BY219,CR219,DL219,DV219,ED219,AO219)</f>
        <v>30.2363410109622</v>
      </c>
      <c r="EO219" s="95"/>
      <c r="EP219" s="85"/>
      <c r="EQ219" s="46"/>
    </row>
    <row r="220" spans="1:149" ht="14.45" customHeight="1" x14ac:dyDescent="0.25">
      <c r="A220" s="64" t="s">
        <v>200</v>
      </c>
      <c r="B220" s="156" t="str">
        <f>INDEX('Economy Names'!$A$2:$H$213,'Economy Names'!L209,'Economy Names'!$K$1)</f>
        <v>Vietnam</v>
      </c>
      <c r="C220" s="65">
        <v>8</v>
      </c>
      <c r="D220" s="66">
        <f>(IF(C220=-1,0,(IF(C220&gt;C$4,0,IF(C220&lt;C$3,1,((C$4-C220)/C$5))))))*100</f>
        <v>58.82352941176471</v>
      </c>
      <c r="E220" s="65">
        <v>16</v>
      </c>
      <c r="F220" s="66">
        <f>(IF(E220=-1,0,(IF(E220&gt;E$4,0,IF(E220&lt;E$3,1,((E$4-E220)/E$5))))))*100</f>
        <v>84.422110552763812</v>
      </c>
      <c r="G220" s="67">
        <v>5.5741369347000598</v>
      </c>
      <c r="H220" s="66">
        <f>(IF(G220=-1,0,(IF(G220&gt;G$4,0,IF(G220&lt;G$3,1,((G$4-G220)/G$5))))))*100</f>
        <v>97.212931532649975</v>
      </c>
      <c r="I220" s="65">
        <v>8</v>
      </c>
      <c r="J220" s="66">
        <f>(IF(I220=-1,0,(IF(I220&gt;I$4,0,IF(I220&lt;I$3,1,((I$4-I220)/I$5))))))*100</f>
        <v>58.82352941176471</v>
      </c>
      <c r="K220" s="65">
        <v>16</v>
      </c>
      <c r="L220" s="66">
        <f>(IF(K220=-1,0,(IF(K220&gt;K$4,0,IF(K220&lt;K$3,1,((K$4-K220)/K$5))))))*100</f>
        <v>84.422110552763812</v>
      </c>
      <c r="M220" s="67">
        <v>5.5741369347000598</v>
      </c>
      <c r="N220" s="68">
        <f>(IF(M220=-1,0,(IF(M220&gt;M$4,0,IF(M220&lt;M$3,1,((M$4-M220)/M$5))))))*100</f>
        <v>97.212931532649975</v>
      </c>
      <c r="O220" s="67">
        <v>0</v>
      </c>
      <c r="P220" s="66">
        <f>(IF(O220=-1,0,(IF(O220&gt;O$4,0,IF(O220&lt;O$3,1,((O$4-O220)/O$5))))))*100</f>
        <v>100</v>
      </c>
      <c r="Q220" s="68">
        <f>25%*P220+12.5%*D220+12.5%*F220+12.5%*H220+12.5%*J220+12.5%*L220+12.5%*N220</f>
        <v>85.114642874294617</v>
      </c>
      <c r="R220" s="78">
        <f>+Q220</f>
        <v>85.114642874294617</v>
      </c>
      <c r="S220" s="115">
        <f>+ROUND(Q220,1)</f>
        <v>85.1</v>
      </c>
      <c r="T220" s="69">
        <f>RANK(R220,R$13:R$224)</f>
        <v>115</v>
      </c>
      <c r="U220" s="70">
        <v>10</v>
      </c>
      <c r="V220" s="66">
        <f>(IF(U220=-1,0,(IF(U220&gt;U$4,0,IF(U220&lt;U$3,1,((U$4-U220)/U$5))))))*100</f>
        <v>80</v>
      </c>
      <c r="W220" s="70">
        <v>166</v>
      </c>
      <c r="X220" s="66">
        <f>(IF(W220=-1,0,(IF(W220&gt;W$4,0,IF(W220&lt;W$3,1,((W$4-W220)/W$5))))))*100</f>
        <v>59.654178674351584</v>
      </c>
      <c r="Y220" s="71">
        <v>0.51146611706300005</v>
      </c>
      <c r="Z220" s="68">
        <f>(IF(Y220=-1,0,(IF(Y220&gt;Y$4,0,IF(Y220&lt;Y$3,1,((Y$4-Y220)/Y$5))))))*100</f>
        <v>97.442669414684985</v>
      </c>
      <c r="AA220" s="70">
        <v>12</v>
      </c>
      <c r="AB220" s="66">
        <f>IF(AA220="No Practice", 0, AA220/15*100)</f>
        <v>80</v>
      </c>
      <c r="AC220" s="68">
        <f>AVERAGE(V220,X220,Z220,AB220)</f>
        <v>79.27421202225915</v>
      </c>
      <c r="AD220" s="68">
        <f>+AC220</f>
        <v>79.27421202225915</v>
      </c>
      <c r="AE220" s="115">
        <f>+ROUND(AC220,1)</f>
        <v>79.3</v>
      </c>
      <c r="AF220" s="72">
        <f>RANK(AD220,AD$13:AD$224)</f>
        <v>25</v>
      </c>
      <c r="AG220" s="70">
        <v>4</v>
      </c>
      <c r="AH220" s="66">
        <f>(IF(AG220=-1,0,(IF(AG220&gt;AG$4,0,IF(AG220&lt;AG$3,1,((AG$4-AG220)/AG$5))))))*100</f>
        <v>83.333333333333343</v>
      </c>
      <c r="AI220" s="70">
        <v>31</v>
      </c>
      <c r="AJ220" s="66">
        <f>(IF(AI220=-1,0,(IF(AI220&gt;AI$4,0,IF(AI220&lt;AI$3,1,((AI$4-AI220)/AI$5))))))*100</f>
        <v>94.347826086956516</v>
      </c>
      <c r="AK220" s="71">
        <v>994.20671884486205</v>
      </c>
      <c r="AL220" s="66">
        <f>(IF(AK220=-1,0,(IF(AK220&gt;AK$4,0,IF(AK220&lt;AK$3,1,((AK$4-AK220)/AK$5))))))*100</f>
        <v>87.725842977223934</v>
      </c>
      <c r="AM220" s="70">
        <v>7</v>
      </c>
      <c r="AN220" s="66">
        <f>+IF(AM220="No Practice",0,AM220/8)*100</f>
        <v>87.5</v>
      </c>
      <c r="AO220" s="74">
        <f>AVERAGE(AH220,AJ220,AL220,AN220)</f>
        <v>88.226750599378448</v>
      </c>
      <c r="AP220" s="68">
        <f>+AO220</f>
        <v>88.226750599378448</v>
      </c>
      <c r="AQ220" s="115">
        <f>+ROUND(AO220,1)</f>
        <v>88.2</v>
      </c>
      <c r="AR220" s="69">
        <f>RANK(AP220,AP$13:AP$224)</f>
        <v>27</v>
      </c>
      <c r="AS220" s="75">
        <v>5</v>
      </c>
      <c r="AT220" s="66">
        <f>(IF(AS220=-1,0,(IF(AS220&gt;AS$4,0,IF(AS220&lt;AS$3,1,((AS$4-AS220)/AS$5))))))*100</f>
        <v>66.666666666666657</v>
      </c>
      <c r="AU220" s="75">
        <v>53.5</v>
      </c>
      <c r="AV220" s="66">
        <f>(IF(AU220=-1,0,(IF(AU220&gt;AU$4,0,IF(AU220&lt;AU$3,1,((AU$4-AU220)/AU$5))))))*100</f>
        <v>74.880382775119614</v>
      </c>
      <c r="AW220" s="75">
        <v>0.57659447979248002</v>
      </c>
      <c r="AX220" s="68">
        <f>(IF(AW220=-1,0,(IF(AW220&gt;AW$4,0,IF(AW220&lt;AW$3,1,((AW$4-AW220)/AW$5))))))*100</f>
        <v>96.156036801383465</v>
      </c>
      <c r="AY220" s="75">
        <v>14</v>
      </c>
      <c r="AZ220" s="66">
        <f>+IF(AY220="No Practice",0,AY220/30)*100</f>
        <v>46.666666666666664</v>
      </c>
      <c r="BA220" s="76">
        <f>AVERAGE(AT220,AV220,AX220,AZ220)</f>
        <v>71.092438227459098</v>
      </c>
      <c r="BB220" s="68">
        <f>+BA220</f>
        <v>71.092438227459098</v>
      </c>
      <c r="BC220" s="115">
        <f>+ROUND(BA220,1)</f>
        <v>71.099999999999994</v>
      </c>
      <c r="BD220" s="69">
        <f>RANK(BB220,BB$13:BB$224)</f>
        <v>64</v>
      </c>
      <c r="BE220" s="73">
        <v>8</v>
      </c>
      <c r="BF220" s="73">
        <v>8</v>
      </c>
      <c r="BG220" s="77">
        <f>+SUM(BE220,BF220)</f>
        <v>16</v>
      </c>
      <c r="BH220" s="76">
        <f>(IF(BG220=-1,0,(IF(BG220&lt;BG$4,0,IF(BG220&gt;BG$3,1,((-BG$4+BG220)/BG$5))))))*100</f>
        <v>80</v>
      </c>
      <c r="BI220" s="119">
        <f>+BH220</f>
        <v>80</v>
      </c>
      <c r="BJ220" s="115">
        <f>ROUND(BH220,1)</f>
        <v>80</v>
      </c>
      <c r="BK220" s="69">
        <f>RANK(BI220,BI$13:BI$224)</f>
        <v>25</v>
      </c>
      <c r="BL220" s="73">
        <v>7</v>
      </c>
      <c r="BM220" s="68">
        <f>(IF(BL220=-1,0,(IF(BL220&lt;BL$4,0,IF(BL220&gt;BL$3,1,((-BL$4+BL220)/BL$5))))))*100</f>
        <v>70</v>
      </c>
      <c r="BN220" s="73">
        <v>4</v>
      </c>
      <c r="BO220" s="68">
        <f>(IF(BN220=-1,0,(IF(BN220&lt;BN$4,0,IF(BN220&gt;BN$3,1,((-BN$4+BN220)/BN$5))))))*100</f>
        <v>40</v>
      </c>
      <c r="BP220" s="73">
        <v>2</v>
      </c>
      <c r="BQ220" s="68">
        <f>(IF(BP220=-1,0,(IF(BP220&lt;BP$4,0,IF(BP220&gt;BP$3,1,((-BP$4+BP220)/BP$5))))))*100</f>
        <v>20</v>
      </c>
      <c r="BR220" s="73">
        <v>4</v>
      </c>
      <c r="BS220" s="78">
        <f>(IF(BR220=-1,0,(IF(BR220&lt;BR$4,0,IF(BR220&gt;BR$3,1,((-BR$4+BR220)/BR$5))))))*100</f>
        <v>66.666666666666657</v>
      </c>
      <c r="BT220" s="73">
        <v>5</v>
      </c>
      <c r="BU220" s="68">
        <f>(IF(BT220=-1,0,(IF(BT220&lt;BT$4,0,IF(BT220&gt;BT$3,1,((-BT$4+BT220)/BT$5))))))*100</f>
        <v>71.428571428571431</v>
      </c>
      <c r="BV220" s="73">
        <v>5</v>
      </c>
      <c r="BW220" s="66">
        <f>(IF(BV220=-1,0,(IF(BV220&lt;BV$4,0,IF(BV220&gt;BV$3,1,((-BV$4+BV220)/BV$5))))))*100</f>
        <v>71.428571428571431</v>
      </c>
      <c r="BX220" s="77">
        <f>+SUM(BN220,BL220,BP220,BR220,BT220,BV220)</f>
        <v>27</v>
      </c>
      <c r="BY220" s="80">
        <f>(IF(BX220=-1,0,(IF(BX220&lt;BX$4,0,IF(BX220&gt;BX$3,1,((-BX$4+BX220)/BX$5))))))*100</f>
        <v>54</v>
      </c>
      <c r="BZ220" s="78">
        <f>+BY220</f>
        <v>54</v>
      </c>
      <c r="CA220" s="115">
        <f>+ROUND(BY220,1)</f>
        <v>54</v>
      </c>
      <c r="CB220" s="72">
        <f>RANK(BZ220,BZ$13:BZ$224)</f>
        <v>97</v>
      </c>
      <c r="CC220" s="73">
        <v>6</v>
      </c>
      <c r="CD220" s="68">
        <f>(IF(CC220=-1,0,(IF(CC220&gt;CC$4,0,IF(CC220&lt;CC$3,1,((CC$4-CC220)/CC$5))))))*100</f>
        <v>95</v>
      </c>
      <c r="CE220" s="73">
        <v>384</v>
      </c>
      <c r="CF220" s="66">
        <f>(IF(CE220=-1,0,(IF(CE220&gt;CE$4,0,IF(CE220&lt;CE$3,1,((CE$4-CE220)/CE$5))))))*100</f>
        <v>48.222565687789796</v>
      </c>
      <c r="CG220" s="73">
        <v>37.633351767076803</v>
      </c>
      <c r="CH220" s="66">
        <f>(IF(CG220=-1,0,(IF(CG220&gt;CG$4,0,IF(CG220&lt;CG$3,1,((CG$4-CG220)/CG$5)^$CH$3)))))*100</f>
        <v>83.718552569433044</v>
      </c>
      <c r="CI220" s="73" t="s">
        <v>1975</v>
      </c>
      <c r="CJ220" s="78">
        <f>IF(CI220="NO VAT","No VAT",(IF(CI220="NO REFUND",0,(IF(CI220&gt;CI$5,0,IF(CI220&lt;CI$3,1,((CI$5-CI220)/CI$5))))))*100)</f>
        <v>0</v>
      </c>
      <c r="CK220" s="73" t="s">
        <v>1975</v>
      </c>
      <c r="CL220" s="68">
        <f>IF(CK220="NO VAT","No VAT",(IF(CK220="NO REFUND",0,(IF(CK220&gt;CK$4,0,IF(CK220&lt;CK$3,1,((CK$4-CK220)/CK$5))))))*100)</f>
        <v>0</v>
      </c>
      <c r="CM220" s="73">
        <v>3.5</v>
      </c>
      <c r="CN220" s="68">
        <f>IF(CM220="NO CIT","No CIT",IF(CM220&gt;CM$4,0,IF(CM220&lt;CM$3,1,((CM$4-CM220)/CM$5)))*100)</f>
        <v>96.330275229357795</v>
      </c>
      <c r="CO220" s="73">
        <v>0</v>
      </c>
      <c r="CP220" s="66">
        <f>IF(CO220="NO CIT","No CIT",IF(CO220&gt;CO$4,0,IF(CO220&lt;CO$3,1,((CO$5-CO220)/CO$5)))*100)</f>
        <v>100</v>
      </c>
      <c r="CQ220" s="157">
        <f>IF(OR(ISNUMBER(CJ220),ISNUMBER(CL220),ISNUMBER(CN220),ISNUMBER(CP220)),AVERAGE(CJ220,CL220,CN220,CP220),"")</f>
        <v>49.082568807339449</v>
      </c>
      <c r="CR220" s="128">
        <f>AVERAGE(CD220,CF220,CH220,CQ220)</f>
        <v>69.005921766140574</v>
      </c>
      <c r="CS220" s="78">
        <f>+CR220</f>
        <v>69.005921766140574</v>
      </c>
      <c r="CT220" s="115">
        <f>ROUND(CR220,1)</f>
        <v>69</v>
      </c>
      <c r="CU220" s="69">
        <f>RANK(CS220,CS$13:CS$224)</f>
        <v>109</v>
      </c>
      <c r="CV220" s="73">
        <v>55</v>
      </c>
      <c r="CW220" s="68">
        <f>(IF(CV220=-1,0,(IF(CV220&gt;CV$4,0,IF(CV220&lt;CV$3,1,((CV$4-CV220)/CV$5))))))*100</f>
        <v>66.037735849056602</v>
      </c>
      <c r="CX220" s="73">
        <v>50</v>
      </c>
      <c r="CY220" s="68">
        <f>(IF(CX220=-1,0,(IF(CX220&gt;CX$4,0,IF(CX220&lt;CX$3,1,((CX$4-CX220)/CX$5))))))*100</f>
        <v>71.005917159763314</v>
      </c>
      <c r="CZ220" s="73">
        <v>290</v>
      </c>
      <c r="DA220" s="68">
        <f>(IF(CZ220=-1,0,(IF(CZ220&gt;CZ$4,0,IF(CZ220&lt;CZ$3,1,((CZ$4-CZ220)/CZ$5))))))*100</f>
        <v>72.641509433962256</v>
      </c>
      <c r="DB220" s="73">
        <v>139.230769230769</v>
      </c>
      <c r="DC220" s="68">
        <f>(IF(DB220=-1,0,(IF(DB220&gt;DB$4,0,IF(DB220&lt;DB$3,1,((DB$4-DB220)/DB$5))))))*100</f>
        <v>65.19230769230775</v>
      </c>
      <c r="DD220" s="73">
        <v>56</v>
      </c>
      <c r="DE220" s="68">
        <f>(IF(DD220=-1,0,(IF(DD220&gt;DD$4,0,IF(DD220&lt;DD$3,1,((DD$4-DD220)/DD$5))))))*100</f>
        <v>80.286738351254485</v>
      </c>
      <c r="DF220" s="73">
        <v>76</v>
      </c>
      <c r="DG220" s="68">
        <f>(IF(DF220=-1,0,(IF(DF220&gt;DF$4,0,IF(DF220&lt;DF$3,1,((DF$4-DF220)/DF$5))))))*100</f>
        <v>68.619246861924694</v>
      </c>
      <c r="DH220" s="73">
        <v>373</v>
      </c>
      <c r="DI220" s="68">
        <f>(IF(DH220=-1,0,(IF(DH220&gt;DH$4,0,IF(DH220&lt;DH$3,1,((DH$4-DH220)/DH$5))))))*100</f>
        <v>68.916666666666671</v>
      </c>
      <c r="DJ220" s="73">
        <v>182.5</v>
      </c>
      <c r="DK220" s="66">
        <f>(IF(DJ220=-1,0,(IF(DJ220&gt;DJ$4,0,IF(DJ220&lt;DJ$3,1,((DJ$4-DJ220)/DJ$5))))))*100</f>
        <v>73.928571428571431</v>
      </c>
      <c r="DL220" s="78">
        <f>AVERAGE(CW220,CY220,DA220,DC220,DE220,DG220,DI220,DK220)</f>
        <v>70.828586680438406</v>
      </c>
      <c r="DM220" s="78">
        <f>+DL220</f>
        <v>70.828586680438406</v>
      </c>
      <c r="DN220" s="115">
        <f>ROUND(DL220,1)</f>
        <v>70.8</v>
      </c>
      <c r="DO220" s="69">
        <f>RANK(DM220,DM$13:DM$224)</f>
        <v>104</v>
      </c>
      <c r="DP220" s="67">
        <v>400</v>
      </c>
      <c r="DQ220" s="66">
        <f>(IF(DP220=-1,0,(IF(DP220&gt;DP$4,0,IF(DP220&lt;DP$3,1,((DP$4-DP220)/DP$5))))))*100</f>
        <v>77.049180327868854</v>
      </c>
      <c r="DR220" s="67">
        <v>29</v>
      </c>
      <c r="DS220" s="66">
        <f>(IF(DR220=-1,0,(IF(DR220&gt;DR$4,0,IF(DR220&lt;DR$3,1,((DR$4-DR220)/DR$5))))))*100</f>
        <v>67.491563554555682</v>
      </c>
      <c r="DT220" s="67">
        <v>7.5</v>
      </c>
      <c r="DU220" s="66">
        <f>DT220/18*100</f>
        <v>41.666666666666671</v>
      </c>
      <c r="DV220" s="78">
        <f>AVERAGE(DU220,DQ220,DS220)</f>
        <v>62.069136849697067</v>
      </c>
      <c r="DW220" s="78">
        <f>+DV220</f>
        <v>62.069136849697067</v>
      </c>
      <c r="DX220" s="115">
        <f>ROUND(DV220,1)</f>
        <v>62.1</v>
      </c>
      <c r="DY220" s="69">
        <f>RANK(DW220,DW$13:DW$224)</f>
        <v>68</v>
      </c>
      <c r="DZ220" s="67">
        <v>21.3394370452415</v>
      </c>
      <c r="EA220" s="68">
        <f>(IF(DZ220=-1,0,(IF(DZ220&lt;DZ$4,0,IF(DZ220&gt;DZ$3,1,((-DZ$4+DZ220)/DZ$5))))))*100</f>
        <v>22.97033051156243</v>
      </c>
      <c r="EB220" s="67">
        <v>8.5</v>
      </c>
      <c r="EC220" s="66">
        <f>(IF(EB220=-1,0,(IF(EB220&lt;EB$4,0,IF(EB220&gt;EB$3,1,((-EB$4+EB220)/EB$5))))))*100</f>
        <v>53.125</v>
      </c>
      <c r="ED220" s="68">
        <f>AVERAGE(EA220,EC220)</f>
        <v>38.047665255781212</v>
      </c>
      <c r="EE220" s="78">
        <f>+ED220</f>
        <v>38.047665255781212</v>
      </c>
      <c r="EF220" s="115">
        <f>ROUND(ED220,1)</f>
        <v>38</v>
      </c>
      <c r="EG220" s="69">
        <f>RANK(EE220,EE$13:EE$224)</f>
        <v>122</v>
      </c>
      <c r="EH220" s="94"/>
      <c r="EI220" s="94"/>
      <c r="EJ220" s="94"/>
      <c r="EK220" s="83">
        <f>RANK(EN220,EN$13:EN$224)</f>
        <v>70</v>
      </c>
      <c r="EL220" s="134">
        <f>ROUND(EM220,1)</f>
        <v>69.8</v>
      </c>
      <c r="EM220" s="158">
        <f>AVERAGE(Q220,AC220,BA220,BH220,BY220,CR220,DL220,DV220,ED220,AO220)</f>
        <v>69.765935427544861</v>
      </c>
      <c r="EN220" s="139">
        <f>AVERAGE(Q220,AC220,BA220,BH220,BY220,CR220,DL220,DV220,ED220,AO220)</f>
        <v>69.765935427544861</v>
      </c>
      <c r="EO220" s="95"/>
      <c r="EP220" s="85"/>
      <c r="EQ220" s="46"/>
    </row>
    <row r="221" spans="1:149" ht="14.45" customHeight="1" x14ac:dyDescent="0.25">
      <c r="A221" s="64" t="s">
        <v>201</v>
      </c>
      <c r="B221" s="156" t="str">
        <f>INDEX('Economy Names'!$A$2:$H$213,'Economy Names'!L210,'Economy Names'!$K$1)</f>
        <v>West Bank and Gaza</v>
      </c>
      <c r="C221" s="65">
        <v>10</v>
      </c>
      <c r="D221" s="66">
        <f>(IF(C221=-1,0,(IF(C221&gt;C$4,0,IF(C221&lt;C$3,1,((C$4-C221)/C$5))))))*100</f>
        <v>47.058823529411761</v>
      </c>
      <c r="E221" s="65">
        <v>43</v>
      </c>
      <c r="F221" s="66">
        <f>(IF(E221=-1,0,(IF(E221&gt;E$4,0,IF(E221&lt;E$3,1,((E$4-E221)/E$5))))))*100</f>
        <v>57.286432160804026</v>
      </c>
      <c r="G221" s="67">
        <v>40.2806069772884</v>
      </c>
      <c r="H221" s="66">
        <f>(IF(G221=-1,0,(IF(G221&gt;G$4,0,IF(G221&lt;G$3,1,((G$4-G221)/G$5))))))*100</f>
        <v>79.859696511355793</v>
      </c>
      <c r="I221" s="65">
        <v>11</v>
      </c>
      <c r="J221" s="66">
        <f>(IF(I221=-1,0,(IF(I221&gt;I$4,0,IF(I221&lt;I$3,1,((I$4-I221)/I$5))))))*100</f>
        <v>41.17647058823529</v>
      </c>
      <c r="K221" s="65">
        <v>44</v>
      </c>
      <c r="L221" s="66">
        <f>(IF(K221=-1,0,(IF(K221&gt;K$4,0,IF(K221&lt;K$3,1,((K$4-K221)/K$5))))))*100</f>
        <v>56.281407035175882</v>
      </c>
      <c r="M221" s="67">
        <v>40.2806069772884</v>
      </c>
      <c r="N221" s="68">
        <f>(IF(M221=-1,0,(IF(M221&gt;M$4,0,IF(M221&lt;M$3,1,((M$4-M221)/M$5))))))*100</f>
        <v>79.859696511355793</v>
      </c>
      <c r="O221" s="67">
        <v>0</v>
      </c>
      <c r="P221" s="66">
        <f>(IF(O221=-1,0,(IF(O221&gt;O$4,0,IF(O221&lt;O$3,1,((O$4-O221)/O$5))))))*100</f>
        <v>100</v>
      </c>
      <c r="Q221" s="68">
        <f>25%*P221+12.5%*D221+12.5%*F221+12.5%*H221+12.5%*J221+12.5%*L221+12.5%*N221</f>
        <v>70.190315792042327</v>
      </c>
      <c r="R221" s="78">
        <f>+Q221</f>
        <v>70.190315792042327</v>
      </c>
      <c r="S221" s="115">
        <f>+ROUND(Q221,1)</f>
        <v>70.2</v>
      </c>
      <c r="T221" s="69">
        <f>RANK(R221,R$13:R$224)</f>
        <v>173</v>
      </c>
      <c r="U221" s="70">
        <v>20</v>
      </c>
      <c r="V221" s="66">
        <f>(IF(U221=-1,0,(IF(U221&gt;U$4,0,IF(U221&lt;U$3,1,((U$4-U221)/U$5))))))*100</f>
        <v>40</v>
      </c>
      <c r="W221" s="70">
        <v>108</v>
      </c>
      <c r="X221" s="66">
        <f>(IF(W221=-1,0,(IF(W221&gt;W$4,0,IF(W221&lt;W$3,1,((W$4-W221)/W$5))))))*100</f>
        <v>76.368876080691635</v>
      </c>
      <c r="Y221" s="71">
        <v>12.690723258084001</v>
      </c>
      <c r="Z221" s="68">
        <f>(IF(Y221=-1,0,(IF(Y221&gt;Y$4,0,IF(Y221&lt;Y$3,1,((Y$4-Y221)/Y$5))))))*100</f>
        <v>36.546383709579999</v>
      </c>
      <c r="AA221" s="70">
        <v>12</v>
      </c>
      <c r="AB221" s="66">
        <f>IF(AA221="No Practice", 0, AA221/15*100)</f>
        <v>80</v>
      </c>
      <c r="AC221" s="68">
        <f>AVERAGE(V221,X221,Z221,AB221)</f>
        <v>58.228814947567912</v>
      </c>
      <c r="AD221" s="68">
        <f>+AC221</f>
        <v>58.228814947567912</v>
      </c>
      <c r="AE221" s="115">
        <f>+ROUND(AC221,1)</f>
        <v>58.2</v>
      </c>
      <c r="AF221" s="72">
        <f>RANK(AD221,AD$13:AD$224)</f>
        <v>148</v>
      </c>
      <c r="AG221" s="70">
        <v>5</v>
      </c>
      <c r="AH221" s="66">
        <f>(IF(AG221=-1,0,(IF(AG221&gt;AG$4,0,IF(AG221&lt;AG$3,1,((AG$4-AG221)/AG$5))))))*100</f>
        <v>66.666666666666657</v>
      </c>
      <c r="AI221" s="70">
        <v>47</v>
      </c>
      <c r="AJ221" s="66">
        <f>(IF(AI221=-1,0,(IF(AI221&gt;AI$4,0,IF(AI221&lt;AI$3,1,((AI$4-AI221)/AI$5))))))*100</f>
        <v>87.391304347826079</v>
      </c>
      <c r="AK221" s="71">
        <v>1383.9330070659701</v>
      </c>
      <c r="AL221" s="66">
        <f>(IF(AK221=-1,0,(IF(AK221&gt;AK$4,0,IF(AK221&lt;AK$3,1,((AK$4-AK221)/AK$5))))))*100</f>
        <v>82.914407320173211</v>
      </c>
      <c r="AM221" s="70">
        <v>5</v>
      </c>
      <c r="AN221" s="66">
        <f>+IF(AM221="No Practice",0,AM221/8)*100</f>
        <v>62.5</v>
      </c>
      <c r="AO221" s="74">
        <f>AVERAGE(AH221,AJ221,AL221,AN221)</f>
        <v>74.86809458366649</v>
      </c>
      <c r="AP221" s="68">
        <f>+AO221</f>
        <v>74.86809458366649</v>
      </c>
      <c r="AQ221" s="115">
        <f>+ROUND(AO221,1)</f>
        <v>74.900000000000006</v>
      </c>
      <c r="AR221" s="69">
        <f>RANK(AP221,AP$13:AP$224)</f>
        <v>86</v>
      </c>
      <c r="AS221" s="75">
        <v>7</v>
      </c>
      <c r="AT221" s="66">
        <f>(IF(AS221=-1,0,(IF(AS221&gt;AS$4,0,IF(AS221&lt;AS$3,1,((AS$4-AS221)/AS$5))))))*100</f>
        <v>50</v>
      </c>
      <c r="AU221" s="75">
        <v>35</v>
      </c>
      <c r="AV221" s="66">
        <f>(IF(AU221=-1,0,(IF(AU221&gt;AU$4,0,IF(AU221&lt;AU$3,1,((AU$4-AU221)/AU$5))))))*100</f>
        <v>83.732057416267949</v>
      </c>
      <c r="AW221" s="75">
        <v>3.0307277628032301</v>
      </c>
      <c r="AX221" s="68">
        <f>(IF(AW221=-1,0,(IF(AW221&gt;AW$4,0,IF(AW221&lt;AW$3,1,((AW$4-AW221)/AW$5))))))*100</f>
        <v>79.79514824797846</v>
      </c>
      <c r="AY221" s="75">
        <v>13.5</v>
      </c>
      <c r="AZ221" s="66">
        <f>+IF(AY221="No Practice",0,AY221/30)*100</f>
        <v>45</v>
      </c>
      <c r="BA221" s="76">
        <f>AVERAGE(AT221,AV221,AX221,AZ221)</f>
        <v>64.631801416061592</v>
      </c>
      <c r="BB221" s="68">
        <f>+BA221</f>
        <v>64.631801416061592</v>
      </c>
      <c r="BC221" s="115">
        <f>+ROUND(BA221,1)</f>
        <v>64.599999999999994</v>
      </c>
      <c r="BD221" s="69">
        <f>RANK(BB221,BB$13:BB$224)</f>
        <v>91</v>
      </c>
      <c r="BE221" s="73">
        <v>8</v>
      </c>
      <c r="BF221" s="73">
        <v>8</v>
      </c>
      <c r="BG221" s="77">
        <f>+SUM(BE221,BF221)</f>
        <v>16</v>
      </c>
      <c r="BH221" s="76">
        <f>(IF(BG221=-1,0,(IF(BG221&lt;BG$4,0,IF(BG221&gt;BG$3,1,((-BG$4+BG221)/BG$5))))))*100</f>
        <v>80</v>
      </c>
      <c r="BI221" s="119">
        <f>+BH221</f>
        <v>80</v>
      </c>
      <c r="BJ221" s="115">
        <f>ROUND(BH221,1)</f>
        <v>80</v>
      </c>
      <c r="BK221" s="69">
        <f>RANK(BI221,BI$13:BI$224)</f>
        <v>25</v>
      </c>
      <c r="BL221" s="73">
        <v>6</v>
      </c>
      <c r="BM221" s="68">
        <f>(IF(BL221=-1,0,(IF(BL221&lt;BL$4,0,IF(BL221&gt;BL$3,1,((-BL$4+BL221)/BL$5))))))*100</f>
        <v>60</v>
      </c>
      <c r="BN221" s="73">
        <v>5</v>
      </c>
      <c r="BO221" s="68">
        <f>(IF(BN221=-1,0,(IF(BN221&lt;BN$4,0,IF(BN221&gt;BN$3,1,((-BN$4+BN221)/BN$5))))))*100</f>
        <v>50</v>
      </c>
      <c r="BP221" s="73">
        <v>6</v>
      </c>
      <c r="BQ221" s="68">
        <f>(IF(BP221=-1,0,(IF(BP221&lt;BP$4,0,IF(BP221&gt;BP$3,1,((-BP$4+BP221)/BP$5))))))*100</f>
        <v>60</v>
      </c>
      <c r="BR221" s="73">
        <v>2</v>
      </c>
      <c r="BS221" s="78">
        <f>(IF(BR221=-1,0,(IF(BR221&lt;BR$4,0,IF(BR221&gt;BR$3,1,((-BR$4+BR221)/BR$5))))))*100</f>
        <v>33.333333333333329</v>
      </c>
      <c r="BT221" s="73">
        <v>1</v>
      </c>
      <c r="BU221" s="68">
        <f>(IF(BT221=-1,0,(IF(BT221&lt;BT$4,0,IF(BT221&gt;BT$3,1,((-BT$4+BT221)/BT$5))))))*100</f>
        <v>14.285714285714285</v>
      </c>
      <c r="BV221" s="73">
        <v>2</v>
      </c>
      <c r="BW221" s="66">
        <f>(IF(BV221=-1,0,(IF(BV221&lt;BV$4,0,IF(BV221&gt;BV$3,1,((-BV$4+BV221)/BV$5))))))*100</f>
        <v>28.571428571428569</v>
      </c>
      <c r="BX221" s="77">
        <f>+SUM(BN221,BL221,BP221,BR221,BT221,BV221)</f>
        <v>22</v>
      </c>
      <c r="BY221" s="80">
        <f>(IF(BX221=-1,0,(IF(BX221&lt;BX$4,0,IF(BX221&gt;BX$3,1,((-BX$4+BX221)/BX$5))))))*100</f>
        <v>44</v>
      </c>
      <c r="BZ221" s="78">
        <f>+BY221</f>
        <v>44</v>
      </c>
      <c r="CA221" s="115">
        <f>+ROUND(BY221,1)</f>
        <v>44</v>
      </c>
      <c r="CB221" s="72">
        <f>RANK(BZ221,BZ$13:BZ$224)</f>
        <v>114</v>
      </c>
      <c r="CC221" s="73">
        <v>28</v>
      </c>
      <c r="CD221" s="68">
        <f>(IF(CC221=-1,0,(IF(CC221&gt;CC$4,0,IF(CC221&lt;CC$3,1,((CC$4-CC221)/CC$5))))))*100</f>
        <v>58.333333333333336</v>
      </c>
      <c r="CE221" s="73">
        <v>174</v>
      </c>
      <c r="CF221" s="66">
        <f>(IF(CE221=-1,0,(IF(CE221&gt;CE$4,0,IF(CE221&lt;CE$3,1,((CE$4-CE221)/CE$5))))))*100</f>
        <v>80.680061823802163</v>
      </c>
      <c r="CG221" s="73">
        <v>15.2687626006256</v>
      </c>
      <c r="CH221" s="66">
        <f>(IF(CG221=-1,0,(IF(CG221&gt;CG$4,0,IF(CG221&lt;CG$3,1,((CG$4-CG221)/CG$5)^$CH$3)))))*100</f>
        <v>100</v>
      </c>
      <c r="CI221" s="73">
        <v>18</v>
      </c>
      <c r="CJ221" s="78">
        <f>IF(CI221="NO VAT","No VAT",(IF(CI221="NO REFUND",0,(IF(CI221&gt;CI$5,0,IF(CI221&lt;CI$3,1,((CI$5-CI221)/CI$5))))))*100)</f>
        <v>64</v>
      </c>
      <c r="CK221" s="73">
        <v>79.1666666666667</v>
      </c>
      <c r="CL221" s="68">
        <f>IF(CK221="NO VAT","No VAT",(IF(CK221="NO REFUND",0,(IF(CK221&gt;CK$4,0,IF(CK221&lt;CK$3,1,((CK$4-CK221)/CK$5))))))*100)</f>
        <v>0</v>
      </c>
      <c r="CM221" s="73">
        <v>13</v>
      </c>
      <c r="CN221" s="68">
        <f>IF(CM221="NO CIT","No CIT",IF(CM221&gt;CM$4,0,IF(CM221&lt;CM$3,1,((CM$4-CM221)/CM$5)))*100)</f>
        <v>78.899082568807344</v>
      </c>
      <c r="CO221" s="73">
        <v>80.142857142857096</v>
      </c>
      <c r="CP221" s="66">
        <f>IF(CO221="NO CIT","No CIT",IF(CO221&gt;CO$4,0,IF(CO221&lt;CO$3,1,((CO$5-CO221)/CO$5)))*100)</f>
        <v>0</v>
      </c>
      <c r="CQ221" s="157">
        <f>IF(OR(ISNUMBER(CJ221),ISNUMBER(CL221),ISNUMBER(CN221),ISNUMBER(CP221)),AVERAGE(CJ221,CL221,CN221,CP221),"")</f>
        <v>35.724770642201833</v>
      </c>
      <c r="CR221" s="128">
        <f>AVERAGE(CD221,CF221,CH221,CQ221)</f>
        <v>68.684541449834342</v>
      </c>
      <c r="CS221" s="78">
        <f>+CR221</f>
        <v>68.684541449834342</v>
      </c>
      <c r="CT221" s="115">
        <f>ROUND(CR221,1)</f>
        <v>68.7</v>
      </c>
      <c r="CU221" s="69">
        <f>RANK(CS221,CS$13:CS$224)</f>
        <v>112</v>
      </c>
      <c r="CV221" s="73">
        <v>6</v>
      </c>
      <c r="CW221" s="68">
        <f>(IF(CV221=-1,0,(IF(CV221&gt;CV$4,0,IF(CV221&lt;CV$3,1,((CV$4-CV221)/CV$5))))))*100</f>
        <v>96.855345911949684</v>
      </c>
      <c r="CX221" s="73">
        <v>72</v>
      </c>
      <c r="CY221" s="68">
        <f>(IF(CX221=-1,0,(IF(CX221&gt;CX$4,0,IF(CX221&lt;CX$3,1,((CX$4-CX221)/CX$5))))))*100</f>
        <v>57.988165680473372</v>
      </c>
      <c r="CZ221" s="73">
        <v>51.1111111111111</v>
      </c>
      <c r="DA221" s="68">
        <f>(IF(CZ221=-1,0,(IF(CZ221&gt;CZ$4,0,IF(CZ221&lt;CZ$3,1,((CZ$4-CZ221)/CZ$5))))))*100</f>
        <v>95.178197064989519</v>
      </c>
      <c r="DB221" s="73">
        <v>80</v>
      </c>
      <c r="DC221" s="68">
        <f>(IF(DB221=-1,0,(IF(DB221&gt;DB$4,0,IF(DB221&lt;DB$3,1,((DB$4-DB221)/DB$5))))))*100</f>
        <v>80</v>
      </c>
      <c r="DD221" s="73">
        <v>6</v>
      </c>
      <c r="DE221" s="68">
        <f>(IF(DD221=-1,0,(IF(DD221&gt;DD$4,0,IF(DD221&lt;DD$3,1,((DD$4-DD221)/DD$5))))))*100</f>
        <v>98.207885304659499</v>
      </c>
      <c r="DF221" s="73">
        <v>45.3333333333333</v>
      </c>
      <c r="DG221" s="68">
        <f>(IF(DF221=-1,0,(IF(DF221&gt;DF$4,0,IF(DF221&lt;DF$3,1,((DF$4-DF221)/DF$5))))))*100</f>
        <v>81.450488145048823</v>
      </c>
      <c r="DH221" s="73">
        <v>50</v>
      </c>
      <c r="DI221" s="68">
        <f>(IF(DH221=-1,0,(IF(DH221&gt;DH$4,0,IF(DH221&lt;DH$3,1,((DH$4-DH221)/DH$5))))))*100</f>
        <v>95.833333333333343</v>
      </c>
      <c r="DJ221" s="73">
        <v>85</v>
      </c>
      <c r="DK221" s="66">
        <f>(IF(DJ221=-1,0,(IF(DJ221&gt;DJ$4,0,IF(DJ221&lt;DJ$3,1,((DJ$4-DJ221)/DJ$5))))))*100</f>
        <v>87.857142857142861</v>
      </c>
      <c r="DL221" s="78">
        <f>AVERAGE(CW221,CY221,DA221,DC221,DE221,DG221,DI221,DK221)</f>
        <v>86.671319787199636</v>
      </c>
      <c r="DM221" s="78">
        <f>+DL221</f>
        <v>86.671319787199636</v>
      </c>
      <c r="DN221" s="115">
        <f>ROUND(DL221,1)</f>
        <v>86.7</v>
      </c>
      <c r="DO221" s="69">
        <f>RANK(DM221,DM$13:DM$224)</f>
        <v>54</v>
      </c>
      <c r="DP221" s="67">
        <v>540</v>
      </c>
      <c r="DQ221" s="66">
        <f>(IF(DP221=-1,0,(IF(DP221&gt;DP$4,0,IF(DP221&lt;DP$3,1,((DP$4-DP221)/DP$5))))))*100</f>
        <v>65.573770491803273</v>
      </c>
      <c r="DR221" s="67">
        <v>27</v>
      </c>
      <c r="DS221" s="66">
        <f>(IF(DR221=-1,0,(IF(DR221&gt;DR$4,0,IF(DR221&lt;DR$3,1,((DR$4-DR221)/DR$5))))))*100</f>
        <v>69.741282339707539</v>
      </c>
      <c r="DT221" s="67">
        <v>4</v>
      </c>
      <c r="DU221" s="66">
        <f>DT221/18*100</f>
        <v>22.222222222222221</v>
      </c>
      <c r="DV221" s="78">
        <f>AVERAGE(DU221,DQ221,DS221)</f>
        <v>52.512425017911006</v>
      </c>
      <c r="DW221" s="78">
        <f>+DV221</f>
        <v>52.512425017911006</v>
      </c>
      <c r="DX221" s="115">
        <f>ROUND(DV221,1)</f>
        <v>52.5</v>
      </c>
      <c r="DY221" s="69">
        <f>RANK(DW221,DW$13:DW$224)</f>
        <v>123</v>
      </c>
      <c r="DZ221" s="67">
        <v>0</v>
      </c>
      <c r="EA221" s="68">
        <f>(IF(DZ221=-1,0,(IF(DZ221&lt;DZ$4,0,IF(DZ221&gt;DZ$3,1,((-DZ$4+DZ221)/DZ$5))))))*100</f>
        <v>0</v>
      </c>
      <c r="EB221" s="67">
        <v>0</v>
      </c>
      <c r="EC221" s="66">
        <f>(IF(EB221=-1,0,(IF(EB221&lt;EB$4,0,IF(EB221&gt;EB$3,1,((-EB$4+EB221)/EB$5))))))*100</f>
        <v>0</v>
      </c>
      <c r="ED221" s="68">
        <f>AVERAGE(EA221,EC221)</f>
        <v>0</v>
      </c>
      <c r="EE221" s="78">
        <f>+ED221</f>
        <v>0</v>
      </c>
      <c r="EF221" s="115">
        <f>ROUND(ED221,1)</f>
        <v>0</v>
      </c>
      <c r="EG221" s="69">
        <f>RANK(EE221,EE$13:EE$224)</f>
        <v>168</v>
      </c>
      <c r="EH221" s="94"/>
      <c r="EI221" s="94"/>
      <c r="EJ221" s="94"/>
      <c r="EK221" s="83">
        <f>RANK(EN221,EN$13:EN$224)</f>
        <v>117</v>
      </c>
      <c r="EL221" s="134">
        <f>ROUND(EM221,1)</f>
        <v>60</v>
      </c>
      <c r="EM221" s="158">
        <f>AVERAGE(Q221,AC221,BA221,BH221,BY221,CR221,DL221,DV221,ED221,AO221)</f>
        <v>59.978731299428333</v>
      </c>
      <c r="EN221" s="139">
        <f>AVERAGE(Q221,AC221,BA221,BH221,BY221,CR221,DL221,DV221,ED221,AO221)</f>
        <v>59.978731299428333</v>
      </c>
      <c r="EO221" s="95"/>
      <c r="EP221" s="85"/>
      <c r="EQ221" s="46"/>
    </row>
    <row r="222" spans="1:149" ht="14.45" customHeight="1" x14ac:dyDescent="0.25">
      <c r="A222" s="64" t="s">
        <v>202</v>
      </c>
      <c r="B222" s="156" t="str">
        <f>INDEX('Economy Names'!$A$2:$H$213,'Economy Names'!L211,'Economy Names'!$K$1)</f>
        <v>Yemen, Rep.</v>
      </c>
      <c r="C222" s="65">
        <v>6</v>
      </c>
      <c r="D222" s="66">
        <f>(IF(C222=-1,0,(IF(C222&gt;C$4,0,IF(C222&lt;C$3,1,((C$4-C222)/C$5))))))*100</f>
        <v>70.588235294117652</v>
      </c>
      <c r="E222" s="65">
        <v>40</v>
      </c>
      <c r="F222" s="66">
        <f>(IF(E222=-1,0,(IF(E222&gt;E$4,0,IF(E222&lt;E$3,1,((E$4-E222)/E$5))))))*100</f>
        <v>60.301507537688437</v>
      </c>
      <c r="G222" s="67">
        <v>40.154414364295</v>
      </c>
      <c r="H222" s="66">
        <f>(IF(G222=-1,0,(IF(G222&gt;G$4,0,IF(G222&lt;G$3,1,((G$4-G222)/G$5))))))*100</f>
        <v>79.922792817852496</v>
      </c>
      <c r="I222" s="65">
        <v>7</v>
      </c>
      <c r="J222" s="66">
        <f>(IF(I222=-1,0,(IF(I222&gt;I$4,0,IF(I222&lt;I$3,1,((I$4-I222)/I$5))))))*100</f>
        <v>64.705882352941174</v>
      </c>
      <c r="K222" s="65">
        <v>41</v>
      </c>
      <c r="L222" s="66">
        <f>(IF(K222=-1,0,(IF(K222&gt;K$4,0,IF(K222&lt;K$3,1,((K$4-K222)/K$5))))))*100</f>
        <v>59.2964824120603</v>
      </c>
      <c r="M222" s="67">
        <v>40.154414364295</v>
      </c>
      <c r="N222" s="68">
        <f>(IF(M222=-1,0,(IF(M222&gt;M$4,0,IF(M222&lt;M$3,1,((M$4-M222)/M$5))))))*100</f>
        <v>79.922792817852496</v>
      </c>
      <c r="O222" s="67">
        <v>0</v>
      </c>
      <c r="P222" s="66">
        <f>(IF(O222=-1,0,(IF(O222&gt;O$4,0,IF(O222&lt;O$3,1,((O$4-O222)/O$5))))))*100</f>
        <v>100</v>
      </c>
      <c r="Q222" s="68">
        <f>25%*P222+12.5%*D222+12.5%*F222+12.5%*H222+12.5%*J222+12.5%*L222+12.5%*N222</f>
        <v>76.842211654064073</v>
      </c>
      <c r="R222" s="78">
        <f>+Q222</f>
        <v>76.842211654064073</v>
      </c>
      <c r="S222" s="115">
        <f>+ROUND(Q222,1)</f>
        <v>76.8</v>
      </c>
      <c r="T222" s="69">
        <f>RANK(R222,R$13:R$224)</f>
        <v>156</v>
      </c>
      <c r="U222" s="70" t="s">
        <v>1974</v>
      </c>
      <c r="V222" s="66">
        <f>(IF(U222=-1,0,(IF(U222&gt;U$4,0,IF(U222&lt;U$3,1,((U$4-U222)/U$5))))))*100</f>
        <v>0</v>
      </c>
      <c r="W222" s="71" t="s">
        <v>1974</v>
      </c>
      <c r="X222" s="66">
        <f>(IF(W222=-1,0,(IF(W222&gt;W$4,0,IF(W222&lt;W$3,1,((W$4-W222)/W$5))))))*100</f>
        <v>0</v>
      </c>
      <c r="Y222" s="71" t="s">
        <v>1974</v>
      </c>
      <c r="Z222" s="68">
        <f>(IF(Y222=-1,0,(IF(Y222&gt;Y$4,0,IF(Y222&lt;Y$3,1,((Y$4-Y222)/Y$5))))))*100</f>
        <v>0</v>
      </c>
      <c r="AA222" s="71" t="s">
        <v>1974</v>
      </c>
      <c r="AB222" s="66">
        <f>IF(AA222="No Practice", 0, AA222/15*100)</f>
        <v>0</v>
      </c>
      <c r="AC222" s="68">
        <f>AVERAGE(V222,X222,Z222,AB222)</f>
        <v>0</v>
      </c>
      <c r="AD222" s="68">
        <f>+AC222</f>
        <v>0</v>
      </c>
      <c r="AE222" s="115">
        <f>+ROUND(AC222,1)</f>
        <v>0</v>
      </c>
      <c r="AF222" s="72">
        <f>RANK(AD222,AD$13:AD$224)</f>
        <v>186</v>
      </c>
      <c r="AG222" s="70" t="s">
        <v>1974</v>
      </c>
      <c r="AH222" s="66">
        <f>(IF(AG222=-1,0,(IF(AG222&gt;AG$4,0,IF(AG222&lt;AG$3,1,((AG$4-AG222)/AG$5))))))*100</f>
        <v>0</v>
      </c>
      <c r="AI222" s="70" t="s">
        <v>1974</v>
      </c>
      <c r="AJ222" s="66">
        <f>(IF(AI222=-1,0,(IF(AI222&gt;AI$4,0,IF(AI222&lt;AI$3,1,((AI$4-AI222)/AI$5))))))*100</f>
        <v>0</v>
      </c>
      <c r="AK222" s="71" t="s">
        <v>1974</v>
      </c>
      <c r="AL222" s="66">
        <f>(IF(AK222=-1,0,(IF(AK222&gt;AK$4,0,IF(AK222&lt;AK$3,1,((AK$4-AK222)/AK$5))))))*100</f>
        <v>0</v>
      </c>
      <c r="AM222" s="70" t="s">
        <v>1974</v>
      </c>
      <c r="AN222" s="66">
        <f>+IF(AM222="No Practice",0,AM222/8)*100</f>
        <v>0</v>
      </c>
      <c r="AO222" s="74">
        <f>AVERAGE(AH222,AJ222,AL222,AN222)</f>
        <v>0</v>
      </c>
      <c r="AP222" s="68">
        <f>+AO222</f>
        <v>0</v>
      </c>
      <c r="AQ222" s="115">
        <f>+ROUND(AO222,1)</f>
        <v>0</v>
      </c>
      <c r="AR222" s="69">
        <f>RANK(AP222,AP$13:AP$224)</f>
        <v>187</v>
      </c>
      <c r="AS222" s="75">
        <v>6</v>
      </c>
      <c r="AT222" s="66">
        <f>(IF(AS222=-1,0,(IF(AS222&gt;AS$4,0,IF(AS222&lt;AS$3,1,((AS$4-AS222)/AS$5))))))*100</f>
        <v>58.333333333333336</v>
      </c>
      <c r="AU222" s="75">
        <v>19</v>
      </c>
      <c r="AV222" s="66">
        <f>(IF(AU222=-1,0,(IF(AU222&gt;AU$4,0,IF(AU222&lt;AU$3,1,((AU$4-AU222)/AU$5))))))*100</f>
        <v>91.387559808612437</v>
      </c>
      <c r="AW222" s="75">
        <v>1.8245618340860601</v>
      </c>
      <c r="AX222" s="68">
        <f>(IF(AW222=-1,0,(IF(AW222&gt;AW$4,0,IF(AW222&lt;AW$3,1,((AW$4-AW222)/AW$5))))))*100</f>
        <v>87.83625443942627</v>
      </c>
      <c r="AY222" s="75">
        <v>7</v>
      </c>
      <c r="AZ222" s="66">
        <f>+IF(AY222="No Practice",0,AY222/30)*100</f>
        <v>23.333333333333332</v>
      </c>
      <c r="BA222" s="76">
        <f>AVERAGE(AT222,AV222,AX222,AZ222)</f>
        <v>65.222620228676334</v>
      </c>
      <c r="BB222" s="68">
        <f>+BA222</f>
        <v>65.222620228676334</v>
      </c>
      <c r="BC222" s="115">
        <f>+ROUND(BA222,1)</f>
        <v>65.2</v>
      </c>
      <c r="BD222" s="69">
        <f>RANK(BB222,BB$13:BB$224)</f>
        <v>86</v>
      </c>
      <c r="BE222" s="73">
        <v>0</v>
      </c>
      <c r="BF222" s="73">
        <v>0</v>
      </c>
      <c r="BG222" s="77">
        <f>+SUM(BE222,BF222)</f>
        <v>0</v>
      </c>
      <c r="BH222" s="76">
        <f>(IF(BG222=-1,0,(IF(BG222&lt;BG$4,0,IF(BG222&gt;BG$3,1,((-BG$4+BG222)/BG$5))))))*100</f>
        <v>0</v>
      </c>
      <c r="BI222" s="119">
        <f>+BH222</f>
        <v>0</v>
      </c>
      <c r="BJ222" s="115">
        <f>ROUND(BH222,1)</f>
        <v>0</v>
      </c>
      <c r="BK222" s="69">
        <f>RANK(BI222,BI$13:BI$224)</f>
        <v>186</v>
      </c>
      <c r="BL222" s="73">
        <v>6</v>
      </c>
      <c r="BM222" s="68">
        <f>(IF(BL222=-1,0,(IF(BL222&lt;BL$4,0,IF(BL222&gt;BL$3,1,((-BL$4+BL222)/BL$5))))))*100</f>
        <v>60</v>
      </c>
      <c r="BN222" s="73">
        <v>4</v>
      </c>
      <c r="BO222" s="68">
        <f>(IF(BN222=-1,0,(IF(BN222&lt;BN$4,0,IF(BN222&gt;BN$3,1,((-BN$4+BN222)/BN$5))))))*100</f>
        <v>40</v>
      </c>
      <c r="BP222" s="73">
        <v>3</v>
      </c>
      <c r="BQ222" s="68">
        <f>(IF(BP222=-1,0,(IF(BP222&lt;BP$4,0,IF(BP222&gt;BP$3,1,((-BP$4+BP222)/BP$5))))))*100</f>
        <v>30</v>
      </c>
      <c r="BR222" s="73">
        <v>0</v>
      </c>
      <c r="BS222" s="78">
        <f>(IF(BR222=-1,0,(IF(BR222&lt;BR$4,0,IF(BR222&gt;BR$3,1,((-BR$4+BR222)/BR$5))))))*100</f>
        <v>0</v>
      </c>
      <c r="BT222" s="73">
        <v>0</v>
      </c>
      <c r="BU222" s="68">
        <f>(IF(BT222=-1,0,(IF(BT222&lt;BT$4,0,IF(BT222&gt;BT$3,1,((-BT$4+BT222)/BT$5))))))*100</f>
        <v>0</v>
      </c>
      <c r="BV222" s="73">
        <v>0</v>
      </c>
      <c r="BW222" s="66">
        <f>(IF(BV222=-1,0,(IF(BV222&lt;BV$4,0,IF(BV222&gt;BV$3,1,((-BV$4+BV222)/BV$5))))))*100</f>
        <v>0</v>
      </c>
      <c r="BX222" s="77">
        <f>+SUM(BN222,BL222,BP222,BR222,BT222,BV222)</f>
        <v>13</v>
      </c>
      <c r="BY222" s="80">
        <f>(IF(BX222=-1,0,(IF(BX222&lt;BX$4,0,IF(BX222&gt;BX$3,1,((-BX$4+BX222)/BX$5))))))*100</f>
        <v>26</v>
      </c>
      <c r="BZ222" s="78">
        <f>+BY222</f>
        <v>26</v>
      </c>
      <c r="CA222" s="115">
        <f>+ROUND(BY222,1)</f>
        <v>26</v>
      </c>
      <c r="CB222" s="72">
        <f>RANK(BZ222,BZ$13:BZ$224)</f>
        <v>162</v>
      </c>
      <c r="CC222" s="73">
        <v>44</v>
      </c>
      <c r="CD222" s="68">
        <f>(IF(CC222=-1,0,(IF(CC222&gt;CC$4,0,IF(CC222&lt;CC$3,1,((CC$4-CC222)/CC$5))))))*100</f>
        <v>31.666666666666664</v>
      </c>
      <c r="CE222" s="73">
        <v>248</v>
      </c>
      <c r="CF222" s="66">
        <f>(IF(CE222=-1,0,(IF(CE222&gt;CE$4,0,IF(CE222&lt;CE$3,1,((CE$4-CE222)/CE$5))))))*100</f>
        <v>69.24265842349304</v>
      </c>
      <c r="CG222" s="73">
        <v>26.6267838856519</v>
      </c>
      <c r="CH222" s="66">
        <f>(IF(CG222=-1,0,(IF(CG222&gt;CG$4,0,IF(CG222&lt;CG$3,1,((CG$4-CG222)/CG$5)^$CH$3)))))*100</f>
        <v>99.271481982122836</v>
      </c>
      <c r="CI222" s="73">
        <v>4</v>
      </c>
      <c r="CJ222" s="78">
        <f>IF(CI222="NO VAT","No VAT",(IF(CI222="NO REFUND",0,(IF(CI222&gt;CI$5,0,IF(CI222&lt;CI$3,1,((CI$5-CI222)/CI$5))))))*100)</f>
        <v>92</v>
      </c>
      <c r="CK222" s="73">
        <v>6.1666666666666696</v>
      </c>
      <c r="CL222" s="68">
        <f>IF(CK222="NO VAT","No VAT",(IF(CK222="NO REFUND",0,(IF(CK222&gt;CK$4,0,IF(CK222&lt;CK$3,1,((CK$4-CK222)/CK$5))))))*100)</f>
        <v>94.272844272844267</v>
      </c>
      <c r="CM222" s="73">
        <v>2</v>
      </c>
      <c r="CN222" s="68">
        <f>IF(CM222="NO CIT","No CIT",IF(CM222&gt;CM$4,0,IF(CM222&lt;CM$3,1,((CM$4-CM222)/CM$5)))*100)</f>
        <v>99.082568807339456</v>
      </c>
      <c r="CO222" s="73">
        <v>0</v>
      </c>
      <c r="CP222" s="66">
        <f>IF(CO222="NO CIT","No CIT",IF(CO222&gt;CO$4,0,IF(CO222&lt;CO$3,1,((CO$5-CO222)/CO$5)))*100)</f>
        <v>100</v>
      </c>
      <c r="CQ222" s="157">
        <f>IF(OR(ISNUMBER(CJ222),ISNUMBER(CL222),ISNUMBER(CN222),ISNUMBER(CP222)),AVERAGE(CJ222,CL222,CN222,CP222),"")</f>
        <v>96.338853270045931</v>
      </c>
      <c r="CR222" s="128">
        <f>AVERAGE(CD222,CF222,CH222,CQ222)</f>
        <v>74.129915085582127</v>
      </c>
      <c r="CS222" s="78">
        <f>+CR222</f>
        <v>74.129915085582127</v>
      </c>
      <c r="CT222" s="115">
        <f>ROUND(CR222,1)</f>
        <v>74.099999999999994</v>
      </c>
      <c r="CU222" s="69">
        <f>RANK(CS222,CS$13:CS$224)</f>
        <v>89</v>
      </c>
      <c r="CV222" s="73" t="s">
        <v>1974</v>
      </c>
      <c r="CW222" s="68">
        <f>(IF(CV222=-1,0,(IF(CV222&gt;CV$4,0,IF(CV222&lt;CV$3,1,((CV$4-CV222)/CV$5))))))*100</f>
        <v>0</v>
      </c>
      <c r="CX222" s="73" t="s">
        <v>1974</v>
      </c>
      <c r="CY222" s="68">
        <f>(IF(CX222=-1,0,(IF(CX222&gt;CX$4,0,IF(CX222&lt;CX$3,1,((CX$4-CX222)/CX$5))))))*100</f>
        <v>0</v>
      </c>
      <c r="CZ222" s="73" t="s">
        <v>1974</v>
      </c>
      <c r="DA222" s="68">
        <f>(IF(CZ222=-1,0,(IF(CZ222&gt;CZ$4,0,IF(CZ222&lt;CZ$3,1,((CZ$4-CZ222)/CZ$5))))))*100</f>
        <v>0</v>
      </c>
      <c r="DB222" s="73" t="s">
        <v>1974</v>
      </c>
      <c r="DC222" s="68">
        <f>(IF(DB222=-1,0,(IF(DB222&gt;DB$4,0,IF(DB222&lt;DB$3,1,((DB$4-DB222)/DB$5))))))*100</f>
        <v>0</v>
      </c>
      <c r="DD222" s="73" t="s">
        <v>1974</v>
      </c>
      <c r="DE222" s="68">
        <f>(IF(DD222=-1,0,(IF(DD222&gt;DD$4,0,IF(DD222&lt;DD$3,1,((DD$4-DD222)/DD$5))))))*100</f>
        <v>0</v>
      </c>
      <c r="DF222" s="73" t="s">
        <v>1974</v>
      </c>
      <c r="DG222" s="68">
        <f>(IF(DF222=-1,0,(IF(DF222&gt;DF$4,0,IF(DF222&lt;DF$3,1,((DF$4-DF222)/DF$5))))))*100</f>
        <v>0</v>
      </c>
      <c r="DH222" s="73" t="s">
        <v>1974</v>
      </c>
      <c r="DI222" s="68">
        <f>(IF(DH222=-1,0,(IF(DH222&gt;DH$4,0,IF(DH222&lt;DH$3,1,((DH$4-DH222)/DH$5))))))*100</f>
        <v>0</v>
      </c>
      <c r="DJ222" s="73" t="s">
        <v>1974</v>
      </c>
      <c r="DK222" s="66">
        <f>(IF(DJ222=-1,0,(IF(DJ222&gt;DJ$4,0,IF(DJ222&lt;DJ$3,1,((DJ$4-DJ222)/DJ$5))))))*100</f>
        <v>0</v>
      </c>
      <c r="DL222" s="78">
        <f>AVERAGE(CW222,CY222,DA222,DC222,DE222,DG222,DI222,DK222)</f>
        <v>0</v>
      </c>
      <c r="DM222" s="78">
        <f>+DL222</f>
        <v>0</v>
      </c>
      <c r="DN222" s="115">
        <f>ROUND(DL222,1)</f>
        <v>0</v>
      </c>
      <c r="DO222" s="69">
        <f>RANK(DM222,DM$13:DM$224)</f>
        <v>188</v>
      </c>
      <c r="DP222" s="67">
        <v>645</v>
      </c>
      <c r="DQ222" s="66">
        <f>(IF(DP222=-1,0,(IF(DP222&gt;DP$4,0,IF(DP222&lt;DP$3,1,((DP$4-DP222)/DP$5))))))*100</f>
        <v>56.967213114754102</v>
      </c>
      <c r="DR222" s="67">
        <v>30</v>
      </c>
      <c r="DS222" s="66">
        <f>(IF(DR222=-1,0,(IF(DR222&gt;DR$4,0,IF(DR222&lt;DR$3,1,((DR$4-DR222)/DR$5))))))*100</f>
        <v>66.366704161979754</v>
      </c>
      <c r="DT222" s="67">
        <v>4</v>
      </c>
      <c r="DU222" s="66">
        <f>DT222/18*100</f>
        <v>22.222222222222221</v>
      </c>
      <c r="DV222" s="78">
        <f>AVERAGE(DU222,DQ222,DS222)</f>
        <v>48.51871316631869</v>
      </c>
      <c r="DW222" s="78">
        <f>+DV222</f>
        <v>48.51871316631869</v>
      </c>
      <c r="DX222" s="115">
        <f>ROUND(DV222,1)</f>
        <v>48.5</v>
      </c>
      <c r="DY222" s="69">
        <f>RANK(DW222,DW$13:DW$224)</f>
        <v>143</v>
      </c>
      <c r="DZ222" s="67">
        <v>20.979490450135899</v>
      </c>
      <c r="EA222" s="68">
        <f>(IF(DZ222=-1,0,(IF(DZ222&lt;DZ$4,0,IF(DZ222&gt;DZ$3,1,((-DZ$4+DZ222)/DZ$5))))))*100</f>
        <v>22.58287454266512</v>
      </c>
      <c r="EB222" s="67">
        <v>5</v>
      </c>
      <c r="EC222" s="66">
        <f>(IF(EB222=-1,0,(IF(EB222&lt;EB$4,0,IF(EB222&gt;EB$3,1,((-EB$4+EB222)/EB$5))))))*100</f>
        <v>31.25</v>
      </c>
      <c r="ED222" s="68">
        <f>AVERAGE(EA222,EC222)</f>
        <v>26.916437271332562</v>
      </c>
      <c r="EE222" s="78">
        <f>+ED222</f>
        <v>26.916437271332562</v>
      </c>
      <c r="EF222" s="115">
        <f>ROUND(ED222,1)</f>
        <v>26.9</v>
      </c>
      <c r="EG222" s="69">
        <f>RANK(EE222,EE$13:EE$224)</f>
        <v>159</v>
      </c>
      <c r="EH222" s="94"/>
      <c r="EI222" s="94"/>
      <c r="EJ222" s="94"/>
      <c r="EK222" s="83">
        <f>RANK(EN222,EN$13:EN$224)</f>
        <v>187</v>
      </c>
      <c r="EL222" s="134">
        <f>ROUND(EM222,1)</f>
        <v>31.8</v>
      </c>
      <c r="EM222" s="158">
        <f>AVERAGE(Q222,AC222,BA222,BH222,BY222,CR222,DL222,DV222,ED222,AO222)</f>
        <v>31.762989740597373</v>
      </c>
      <c r="EN222" s="139">
        <f>AVERAGE(Q222,AC222,BA222,BH222,BY222,CR222,DL222,DV222,ED222,AO222)</f>
        <v>31.762989740597373</v>
      </c>
      <c r="EO222" s="95"/>
      <c r="EP222" s="85"/>
      <c r="EQ222" s="46"/>
    </row>
    <row r="223" spans="1:149" ht="14.45" customHeight="1" x14ac:dyDescent="0.25">
      <c r="A223" s="64" t="s">
        <v>203</v>
      </c>
      <c r="B223" s="156" t="str">
        <f>INDEX('Economy Names'!$A$2:$H$213,'Economy Names'!L212,'Economy Names'!$K$1)</f>
        <v>Zambia</v>
      </c>
      <c r="C223" s="65">
        <v>7</v>
      </c>
      <c r="D223" s="66">
        <f>(IF(C223=-1,0,(IF(C223&gt;C$4,0,IF(C223&lt;C$3,1,((C$4-C223)/C$5))))))*100</f>
        <v>64.705882352941174</v>
      </c>
      <c r="E223" s="65">
        <v>8.5</v>
      </c>
      <c r="F223" s="66">
        <f>(IF(E223=-1,0,(IF(E223&gt;E$4,0,IF(E223&lt;E$3,1,((E$4-E223)/E$5))))))*100</f>
        <v>91.959798994974875</v>
      </c>
      <c r="G223" s="67">
        <v>34.030197020829704</v>
      </c>
      <c r="H223" s="66">
        <f>(IF(G223=-1,0,(IF(G223&gt;G$4,0,IF(G223&lt;G$3,1,((G$4-G223)/G$5))))))*100</f>
        <v>82.984901489585155</v>
      </c>
      <c r="I223" s="65">
        <v>7</v>
      </c>
      <c r="J223" s="66">
        <f>(IF(I223=-1,0,(IF(I223&gt;I$4,0,IF(I223&lt;I$3,1,((I$4-I223)/I$5))))))*100</f>
        <v>64.705882352941174</v>
      </c>
      <c r="K223" s="65">
        <v>8.5</v>
      </c>
      <c r="L223" s="66">
        <f>(IF(K223=-1,0,(IF(K223&gt;K$4,0,IF(K223&lt;K$3,1,((K$4-K223)/K$5))))))*100</f>
        <v>91.959798994974875</v>
      </c>
      <c r="M223" s="67">
        <v>34.030197020829704</v>
      </c>
      <c r="N223" s="68">
        <f>(IF(M223=-1,0,(IF(M223&gt;M$4,0,IF(M223&lt;M$3,1,((M$4-M223)/M$5))))))*100</f>
        <v>82.984901489585155</v>
      </c>
      <c r="O223" s="67">
        <v>0</v>
      </c>
      <c r="P223" s="66">
        <f>(IF(O223=-1,0,(IF(O223&gt;O$4,0,IF(O223&lt;O$3,1,((O$4-O223)/O$5))))))*100</f>
        <v>100</v>
      </c>
      <c r="Q223" s="68">
        <f>25%*P223+12.5%*D223+12.5%*F223+12.5%*H223+12.5%*J223+12.5%*L223+12.5%*N223</f>
        <v>84.912645709375283</v>
      </c>
      <c r="R223" s="78">
        <f>+Q223</f>
        <v>84.912645709375283</v>
      </c>
      <c r="S223" s="115">
        <f>+ROUND(Q223,1)</f>
        <v>84.9</v>
      </c>
      <c r="T223" s="69">
        <f>RANK(R223,R$13:R$224)</f>
        <v>117</v>
      </c>
      <c r="U223" s="70">
        <v>10</v>
      </c>
      <c r="V223" s="66">
        <f>(IF(U223=-1,0,(IF(U223&gt;U$4,0,IF(U223&lt;U$3,1,((U$4-U223)/U$5))))))*100</f>
        <v>80</v>
      </c>
      <c r="W223" s="70">
        <v>188</v>
      </c>
      <c r="X223" s="66">
        <f>(IF(W223=-1,0,(IF(W223&gt;W$4,0,IF(W223&lt;W$3,1,((W$4-W223)/W$5))))))*100</f>
        <v>53.314121037463977</v>
      </c>
      <c r="Y223" s="71">
        <v>2.32047958143677</v>
      </c>
      <c r="Z223" s="68">
        <f>(IF(Y223=-1,0,(IF(Y223&gt;Y$4,0,IF(Y223&lt;Y$3,1,((Y$4-Y223)/Y$5))))))*100</f>
        <v>88.397602092816143</v>
      </c>
      <c r="AA223" s="70">
        <v>10</v>
      </c>
      <c r="AB223" s="66">
        <f>IF(AA223="No Practice", 0, AA223/15*100)</f>
        <v>66.666666666666657</v>
      </c>
      <c r="AC223" s="68">
        <f>AVERAGE(V223,X223,Z223,AB223)</f>
        <v>72.094597449236687</v>
      </c>
      <c r="AD223" s="68">
        <f>+AC223</f>
        <v>72.094597449236687</v>
      </c>
      <c r="AE223" s="115">
        <f>+ROUND(AC223,1)</f>
        <v>72.099999999999994</v>
      </c>
      <c r="AF223" s="72">
        <f>RANK(AD223,AD$13:AD$224)</f>
        <v>67</v>
      </c>
      <c r="AG223" s="70">
        <v>5</v>
      </c>
      <c r="AH223" s="66">
        <f>(IF(AG223=-1,0,(IF(AG223&gt;AG$4,0,IF(AG223&lt;AG$3,1,((AG$4-AG223)/AG$5))))))*100</f>
        <v>66.666666666666657</v>
      </c>
      <c r="AI223" s="70">
        <v>117</v>
      </c>
      <c r="AJ223" s="66">
        <f>(IF(AI223=-1,0,(IF(AI223&gt;AI$4,0,IF(AI223&lt;AI$3,1,((AI$4-AI223)/AI$5))))))*100</f>
        <v>56.956521739130437</v>
      </c>
      <c r="AK223" s="71">
        <v>2035.6430600674701</v>
      </c>
      <c r="AL223" s="66">
        <f>(IF(AK223=-1,0,(IF(AK223&gt;AK$4,0,IF(AK223&lt;AK$3,1,((AK$4-AK223)/AK$5))))))*100</f>
        <v>74.868604196697902</v>
      </c>
      <c r="AM223" s="70">
        <v>4</v>
      </c>
      <c r="AN223" s="66">
        <f>+IF(AM223="No Practice",0,AM223/8)*100</f>
        <v>50</v>
      </c>
      <c r="AO223" s="74">
        <f>AVERAGE(AH223,AJ223,AL223,AN223)</f>
        <v>62.122948150623749</v>
      </c>
      <c r="AP223" s="68">
        <f>+AO223</f>
        <v>62.122948150623749</v>
      </c>
      <c r="AQ223" s="115">
        <f>+ROUND(AO223,1)</f>
        <v>62.1</v>
      </c>
      <c r="AR223" s="69">
        <f>RANK(AP223,AP$13:AP$224)</f>
        <v>129</v>
      </c>
      <c r="AS223" s="75">
        <v>6</v>
      </c>
      <c r="AT223" s="66">
        <f>(IF(AS223=-1,0,(IF(AS223&gt;AS$4,0,IF(AS223&lt;AS$3,1,((AS$4-AS223)/AS$5))))))*100</f>
        <v>58.333333333333336</v>
      </c>
      <c r="AU223" s="75">
        <v>45</v>
      </c>
      <c r="AV223" s="66">
        <f>(IF(AU223=-1,0,(IF(AU223&gt;AU$4,0,IF(AU223&lt;AU$3,1,((AU$4-AU223)/AU$5))))))*100</f>
        <v>78.94736842105263</v>
      </c>
      <c r="AW223" s="75">
        <v>9.5264557945048001</v>
      </c>
      <c r="AX223" s="68">
        <f>(IF(AW223=-1,0,(IF(AW223&gt;AW$4,0,IF(AW223&lt;AW$3,1,((AW$4-AW223)/AW$5))))))*100</f>
        <v>36.490294703301338</v>
      </c>
      <c r="AY223" s="75">
        <v>7</v>
      </c>
      <c r="AZ223" s="66">
        <f>+IF(AY223="No Practice",0,AY223/30)*100</f>
        <v>23.333333333333332</v>
      </c>
      <c r="BA223" s="76">
        <f>AVERAGE(AT223,AV223,AX223,AZ223)</f>
        <v>49.276082447755165</v>
      </c>
      <c r="BB223" s="68">
        <f>+BA223</f>
        <v>49.276082447755165</v>
      </c>
      <c r="BC223" s="115">
        <f>+ROUND(BA223,1)</f>
        <v>49.3</v>
      </c>
      <c r="BD223" s="69">
        <f>RANK(BB223,BB$13:BB$224)</f>
        <v>149</v>
      </c>
      <c r="BE223" s="73">
        <v>8</v>
      </c>
      <c r="BF223" s="73">
        <v>11</v>
      </c>
      <c r="BG223" s="77">
        <f>+SUM(BE223,BF223)</f>
        <v>19</v>
      </c>
      <c r="BH223" s="76">
        <f>(IF(BG223=-1,0,(IF(BG223&lt;BG$4,0,IF(BG223&gt;BG$3,1,((-BG$4+BG223)/BG$5))))))*100</f>
        <v>95</v>
      </c>
      <c r="BI223" s="119">
        <f>+BH223</f>
        <v>95</v>
      </c>
      <c r="BJ223" s="115">
        <f>ROUND(BH223,1)</f>
        <v>95</v>
      </c>
      <c r="BK223" s="69">
        <f>RANK(BI223,BI$13:BI$224)</f>
        <v>4</v>
      </c>
      <c r="BL223" s="73">
        <v>4</v>
      </c>
      <c r="BM223" s="68">
        <f>(IF(BL223=-1,0,(IF(BL223&lt;BL$4,0,IF(BL223&gt;BL$3,1,((-BL$4+BL223)/BL$5))))))*100</f>
        <v>40</v>
      </c>
      <c r="BN223" s="73">
        <v>6</v>
      </c>
      <c r="BO223" s="68">
        <f>(IF(BN223=-1,0,(IF(BN223&lt;BN$4,0,IF(BN223&gt;BN$3,1,((-BN$4+BN223)/BN$5))))))*100</f>
        <v>60</v>
      </c>
      <c r="BP223" s="73">
        <v>7</v>
      </c>
      <c r="BQ223" s="68">
        <f>(IF(BP223=-1,0,(IF(BP223&lt;BP$4,0,IF(BP223&gt;BP$3,1,((-BP$4+BP223)/BP$5))))))*100</f>
        <v>70</v>
      </c>
      <c r="BR223" s="73">
        <v>4</v>
      </c>
      <c r="BS223" s="78">
        <f>(IF(BR223=-1,0,(IF(BR223&lt;BR$4,0,IF(BR223&gt;BR$3,1,((-BR$4+BR223)/BR$5))))))*100</f>
        <v>66.666666666666657</v>
      </c>
      <c r="BT223" s="73">
        <v>5</v>
      </c>
      <c r="BU223" s="68">
        <f>(IF(BT223=-1,0,(IF(BT223&lt;BT$4,0,IF(BT223&gt;BT$3,1,((-BT$4+BT223)/BT$5))))))*100</f>
        <v>71.428571428571431</v>
      </c>
      <c r="BV223" s="73">
        <v>4</v>
      </c>
      <c r="BW223" s="66">
        <f>(IF(BV223=-1,0,(IF(BV223&lt;BV$4,0,IF(BV223&gt;BV$3,1,((-BV$4+BV223)/BV$5))))))*100</f>
        <v>57.142857142857139</v>
      </c>
      <c r="BX223" s="77">
        <f>+SUM(BN223,BL223,BP223,BR223,BT223,BV223)</f>
        <v>30</v>
      </c>
      <c r="BY223" s="80">
        <f>(IF(BX223=-1,0,(IF(BX223&lt;BX$4,0,IF(BX223&gt;BX$3,1,((-BX$4+BX223)/BX$5))))))*100</f>
        <v>60</v>
      </c>
      <c r="BZ223" s="78">
        <f>+BY223</f>
        <v>60</v>
      </c>
      <c r="CA223" s="115">
        <f>+ROUND(BY223,1)</f>
        <v>60</v>
      </c>
      <c r="CB223" s="72">
        <f>RANK(BZ223,BZ$13:BZ$224)</f>
        <v>72</v>
      </c>
      <c r="CC223" s="73">
        <v>11</v>
      </c>
      <c r="CD223" s="68">
        <f>(IF(CC223=-1,0,(IF(CC223&gt;CC$4,0,IF(CC223&lt;CC$3,1,((CC$4-CC223)/CC$5))))))*100</f>
        <v>86.666666666666671</v>
      </c>
      <c r="CE223" s="73">
        <v>158</v>
      </c>
      <c r="CF223" s="66">
        <f>(IF(CE223=-1,0,(IF(CE223&gt;CE$4,0,IF(CE223&lt;CE$3,1,((CE$4-CE223)/CE$5))))))*100</f>
        <v>83.153013910355483</v>
      </c>
      <c r="CG223" s="73">
        <v>15.556441399672799</v>
      </c>
      <c r="CH223" s="66">
        <f>(IF(CG223=-1,0,(IF(CG223&gt;CG$4,0,IF(CG223&lt;CG$3,1,((CG$4-CG223)/CG$5)^$CH$3)))))*100</f>
        <v>100</v>
      </c>
      <c r="CI223" s="73">
        <v>10</v>
      </c>
      <c r="CJ223" s="78">
        <f>IF(CI223="NO VAT","No VAT",(IF(CI223="NO REFUND",0,(IF(CI223&gt;CI$5,0,IF(CI223&lt;CI$3,1,((CI$5-CI223)/CI$5))))))*100)</f>
        <v>80</v>
      </c>
      <c r="CK223" s="73">
        <v>20.3095238095238</v>
      </c>
      <c r="CL223" s="68">
        <f>IF(CK223="NO VAT","No VAT",(IF(CK223="NO REFUND",0,(IF(CK223&gt;CK$4,0,IF(CK223&lt;CK$3,1,((CK$4-CK223)/CK$5))))))*100)</f>
        <v>66.970031255745582</v>
      </c>
      <c r="CM223" s="73">
        <v>3.25</v>
      </c>
      <c r="CN223" s="68">
        <f>IF(CM223="NO CIT","No CIT",IF(CM223&gt;CM$4,0,IF(CM223&lt;CM$3,1,((CM$4-CM223)/CM$5)))*100)</f>
        <v>96.788990825688074</v>
      </c>
      <c r="CO223" s="73">
        <v>0</v>
      </c>
      <c r="CP223" s="66">
        <f>IF(CO223="NO CIT","No CIT",IF(CO223&gt;CO$4,0,IF(CO223&lt;CO$3,1,((CO$5-CO223)/CO$5)))*100)</f>
        <v>100</v>
      </c>
      <c r="CQ223" s="157">
        <f>IF(OR(ISNUMBER(CJ223),ISNUMBER(CL223),ISNUMBER(CN223),ISNUMBER(CP223)),AVERAGE(CJ223,CL223,CN223,CP223),"")</f>
        <v>85.939755520358418</v>
      </c>
      <c r="CR223" s="128">
        <f>AVERAGE(CD223,CF223,CH223,CQ223)</f>
        <v>88.939859024345139</v>
      </c>
      <c r="CS223" s="78">
        <f>+CR223</f>
        <v>88.939859024345139</v>
      </c>
      <c r="CT223" s="115">
        <f>ROUND(CR223,1)</f>
        <v>88.9</v>
      </c>
      <c r="CU223" s="69">
        <f>RANK(CS223,CS$13:CS$224)</f>
        <v>17</v>
      </c>
      <c r="CV223" s="73">
        <v>120</v>
      </c>
      <c r="CW223" s="68">
        <f>(IF(CV223=-1,0,(IF(CV223&gt;CV$4,0,IF(CV223&lt;CV$3,1,((CV$4-CV223)/CV$5))))))*100</f>
        <v>25.157232704402517</v>
      </c>
      <c r="CX223" s="73">
        <v>96</v>
      </c>
      <c r="CY223" s="68">
        <f>(IF(CX223=-1,0,(IF(CX223&gt;CX$4,0,IF(CX223&lt;CX$3,1,((CX$4-CX223)/CX$5))))))*100</f>
        <v>43.786982248520715</v>
      </c>
      <c r="CZ223" s="73">
        <v>370</v>
      </c>
      <c r="DA223" s="68">
        <f>(IF(CZ223=-1,0,(IF(CZ223&gt;CZ$4,0,IF(CZ223&lt;CZ$3,1,((CZ$4-CZ223)/CZ$5))))))*100</f>
        <v>65.094339622641513</v>
      </c>
      <c r="DB223" s="73">
        <v>200</v>
      </c>
      <c r="DC223" s="68">
        <f>(IF(DB223=-1,0,(IF(DB223&gt;DB$4,0,IF(DB223&lt;DB$3,1,((DB$4-DB223)/DB$5))))))*100</f>
        <v>50</v>
      </c>
      <c r="DD223" s="73">
        <v>120</v>
      </c>
      <c r="DE223" s="68">
        <f>(IF(DD223=-1,0,(IF(DD223&gt;DD$4,0,IF(DD223&lt;DD$3,1,((DD$4-DD223)/DD$5))))))*100</f>
        <v>57.347670250896051</v>
      </c>
      <c r="DF223" s="73">
        <v>72</v>
      </c>
      <c r="DG223" s="68">
        <f>(IF(DF223=-1,0,(IF(DF223&gt;DF$4,0,IF(DF223&lt;DF$3,1,((DF$4-DF223)/DF$5))))))*100</f>
        <v>70.292887029288693</v>
      </c>
      <c r="DH223" s="73">
        <v>380</v>
      </c>
      <c r="DI223" s="68">
        <f>(IF(DH223=-1,0,(IF(DH223&gt;DH$4,0,IF(DH223&lt;DH$3,1,((DH$4-DH223)/DH$5))))))*100</f>
        <v>68.333333333333329</v>
      </c>
      <c r="DJ223" s="73">
        <v>175</v>
      </c>
      <c r="DK223" s="66">
        <f>(IF(DJ223=-1,0,(IF(DJ223&gt;DJ$4,0,IF(DJ223&lt;DJ$3,1,((DJ$4-DJ223)/DJ$5))))))*100</f>
        <v>75</v>
      </c>
      <c r="DL223" s="78">
        <f>AVERAGE(CW223,CY223,DA223,DC223,DE223,DG223,DI223,DK223)</f>
        <v>56.876555648635353</v>
      </c>
      <c r="DM223" s="78">
        <f>+DL223</f>
        <v>56.876555648635353</v>
      </c>
      <c r="DN223" s="115">
        <f>ROUND(DL223,1)</f>
        <v>56.9</v>
      </c>
      <c r="DO223" s="69">
        <f>RANK(DM223,DM$13:DM$224)</f>
        <v>155</v>
      </c>
      <c r="DP223" s="67">
        <v>611</v>
      </c>
      <c r="DQ223" s="66">
        <f>(IF(DP223=-1,0,(IF(DP223&gt;DP$4,0,IF(DP223&lt;DP$3,1,((DP$4-DP223)/DP$5))))))*100</f>
        <v>59.754098360655739</v>
      </c>
      <c r="DR223" s="67">
        <v>38.700000000000003</v>
      </c>
      <c r="DS223" s="66">
        <f>(IF(DR223=-1,0,(IF(DR223&gt;DR$4,0,IF(DR223&lt;DR$3,1,((DR$4-DR223)/DR$5))))))*100</f>
        <v>56.580427446569168</v>
      </c>
      <c r="DT223" s="67">
        <v>6.5</v>
      </c>
      <c r="DU223" s="66">
        <f>DT223/18*100</f>
        <v>36.111111111111107</v>
      </c>
      <c r="DV223" s="78">
        <f>AVERAGE(DU223,DQ223,DS223)</f>
        <v>50.815212306112009</v>
      </c>
      <c r="DW223" s="78">
        <f>+DV223</f>
        <v>50.815212306112009</v>
      </c>
      <c r="DX223" s="115">
        <f>ROUND(DV223,1)</f>
        <v>50.8</v>
      </c>
      <c r="DY223" s="69">
        <f>RANK(DW223,DW$13:DW$224)</f>
        <v>130</v>
      </c>
      <c r="DZ223" s="67">
        <v>51.005692599620502</v>
      </c>
      <c r="EA223" s="68">
        <f>(IF(DZ223=-1,0,(IF(DZ223&lt;DZ$4,0,IF(DZ223&gt;DZ$3,1,((-DZ$4+DZ223)/DZ$5))))))*100</f>
        <v>54.903867168590416</v>
      </c>
      <c r="EB223" s="67">
        <v>7</v>
      </c>
      <c r="EC223" s="66">
        <f>(IF(EB223=-1,0,(IF(EB223&lt;EB$4,0,IF(EB223&gt;EB$3,1,((-EB$4+EB223)/EB$5))))))*100</f>
        <v>43.75</v>
      </c>
      <c r="ED223" s="68">
        <f>AVERAGE(EA223,EC223)</f>
        <v>49.326933584295205</v>
      </c>
      <c r="EE223" s="78">
        <f>+ED223</f>
        <v>49.326933584295205</v>
      </c>
      <c r="EF223" s="115">
        <f>ROUND(ED223,1)</f>
        <v>49.3</v>
      </c>
      <c r="EG223" s="69">
        <f>RANK(EE223,EE$13:EE$224)</f>
        <v>79</v>
      </c>
      <c r="EH223" s="94"/>
      <c r="EI223" s="94"/>
      <c r="EJ223" s="94"/>
      <c r="EK223" s="83">
        <f>RANK(EN223,EN$13:EN$224)</f>
        <v>85</v>
      </c>
      <c r="EL223" s="134">
        <f>ROUND(EM223,1)</f>
        <v>66.900000000000006</v>
      </c>
      <c r="EM223" s="158">
        <f>AVERAGE(Q223,AC223,BA223,BH223,BY223,CR223,DL223,DV223,ED223,AO223)</f>
        <v>66.936483432037875</v>
      </c>
      <c r="EN223" s="139">
        <f>AVERAGE(Q223,AC223,BA223,BH223,BY223,CR223,DL223,DV223,ED223,AO223)</f>
        <v>66.936483432037875</v>
      </c>
      <c r="EO223" s="95"/>
      <c r="EP223" s="85"/>
      <c r="EQ223" s="46"/>
    </row>
    <row r="224" spans="1:149" ht="14.45" customHeight="1" x14ac:dyDescent="0.25">
      <c r="A224" s="64" t="s">
        <v>204</v>
      </c>
      <c r="B224" s="156" t="str">
        <f>INDEX('Economy Names'!$A$2:$H$213,'Economy Names'!L213,'Economy Names'!$K$1)</f>
        <v>Zimbabwe</v>
      </c>
      <c r="C224" s="65">
        <v>9</v>
      </c>
      <c r="D224" s="66">
        <f>(IF(C224=-1,0,(IF(C224&gt;C$4,0,IF(C224&lt;C$3,1,((C$4-C224)/C$5))))))*100</f>
        <v>52.941176470588239</v>
      </c>
      <c r="E224" s="65">
        <v>27</v>
      </c>
      <c r="F224" s="66">
        <f>(IF(E224=-1,0,(IF(E224&gt;E$4,0,IF(E224&lt;E$3,1,((E$4-E224)/E$5))))))*100</f>
        <v>73.366834170854261</v>
      </c>
      <c r="G224" s="67">
        <v>76.592178770949701</v>
      </c>
      <c r="H224" s="66">
        <f>(IF(G224=-1,0,(IF(G224&gt;G$4,0,IF(G224&lt;G$3,1,((G$4-G224)/G$5))))))*100</f>
        <v>61.703910614525149</v>
      </c>
      <c r="I224" s="65">
        <v>9</v>
      </c>
      <c r="J224" s="66">
        <f>(IF(I224=-1,0,(IF(I224&gt;I$4,0,IF(I224&lt;I$3,1,((I$4-I224)/I$5))))))*100</f>
        <v>52.941176470588239</v>
      </c>
      <c r="K224" s="65">
        <v>27</v>
      </c>
      <c r="L224" s="66">
        <f>(IF(K224=-1,0,(IF(K224&gt;K$4,0,IF(K224&lt;K$3,1,((K$4-K224)/K$5))))))*100</f>
        <v>73.366834170854261</v>
      </c>
      <c r="M224" s="67">
        <v>76.592178770949701</v>
      </c>
      <c r="N224" s="68">
        <f>(IF(M224=-1,0,(IF(M224&gt;M$4,0,IF(M224&lt;M$3,1,((M$4-M224)/M$5))))))*100</f>
        <v>61.703910614525149</v>
      </c>
      <c r="O224" s="67">
        <v>0</v>
      </c>
      <c r="P224" s="66">
        <f>(IF(O224=-1,0,(IF(O224&gt;O$4,0,IF(O224&lt;O$3,1,((O$4-O224)/O$5))))))*100</f>
        <v>100</v>
      </c>
      <c r="Q224" s="68">
        <f>25%*P224+12.5%*D224+12.5%*F224+12.5%*H224+12.5%*J224+12.5%*L224+12.5%*N224</f>
        <v>72.002980313991912</v>
      </c>
      <c r="R224" s="78">
        <f>+Q224</f>
        <v>72.002980313991912</v>
      </c>
      <c r="S224" s="115">
        <f>+ROUND(Q224,1)</f>
        <v>72</v>
      </c>
      <c r="T224" s="69">
        <f>RANK(R224,R$13:R$224)</f>
        <v>167</v>
      </c>
      <c r="U224" s="70">
        <v>10</v>
      </c>
      <c r="V224" s="66">
        <f>(IF(U224=-1,0,(IF(U224&gt;U$4,0,IF(U224&lt;U$3,1,((U$4-U224)/U$5))))))*100</f>
        <v>80</v>
      </c>
      <c r="W224" s="70">
        <v>178</v>
      </c>
      <c r="X224" s="66">
        <f>(IF(W224=-1,0,(IF(W224&gt;W$4,0,IF(W224&lt;W$3,1,((W$4-W224)/W$5))))))*100</f>
        <v>56.195965417867434</v>
      </c>
      <c r="Y224" s="71">
        <v>12.571145251397001</v>
      </c>
      <c r="Z224" s="68">
        <f>(IF(Y224=-1,0,(IF(Y224&gt;Y$4,0,IF(Y224&lt;Y$3,1,((Y$4-Y224)/Y$5))))))*100</f>
        <v>37.144273743014999</v>
      </c>
      <c r="AA224" s="70">
        <v>10</v>
      </c>
      <c r="AB224" s="66">
        <f>IF(AA224="No Practice", 0, AA224/15*100)</f>
        <v>66.666666666666657</v>
      </c>
      <c r="AC224" s="68">
        <f>AVERAGE(V224,X224,Z224,AB224)</f>
        <v>60.001726456887269</v>
      </c>
      <c r="AD224" s="68">
        <f>+AC224</f>
        <v>60.001726456887269</v>
      </c>
      <c r="AE224" s="115">
        <f>+ROUND(AC224,1)</f>
        <v>60</v>
      </c>
      <c r="AF224" s="72">
        <f>RANK(AD224,AD$13:AD$224)</f>
        <v>140</v>
      </c>
      <c r="AG224" s="70">
        <v>6</v>
      </c>
      <c r="AH224" s="66">
        <f>(IF(AG224=-1,0,(IF(AG224&gt;AG$4,0,IF(AG224&lt;AG$3,1,((AG$4-AG224)/AG$5))))))*100</f>
        <v>50</v>
      </c>
      <c r="AI224" s="70">
        <v>106</v>
      </c>
      <c r="AJ224" s="66">
        <f>(IF(AI224=-1,0,(IF(AI224&gt;AI$4,0,IF(AI224&lt;AI$3,1,((AI$4-AI224)/AI$5))))))*100</f>
        <v>61.739130434782609</v>
      </c>
      <c r="AK224" s="71">
        <v>1400.57541899441</v>
      </c>
      <c r="AL224" s="66">
        <f>(IF(AK224=-1,0,(IF(AK224&gt;AK$4,0,IF(AK224&lt;AK$3,1,((AK$4-AK224)/AK$5))))))*100</f>
        <v>82.708945444513461</v>
      </c>
      <c r="AM224" s="70">
        <v>0</v>
      </c>
      <c r="AN224" s="66">
        <f>+IF(AM224="No Practice",0,AM224/8)*100</f>
        <v>0</v>
      </c>
      <c r="AO224" s="74">
        <f>AVERAGE(AH224,AJ224,AL224,AN224)</f>
        <v>48.612018969824021</v>
      </c>
      <c r="AP224" s="68">
        <f>+AO224</f>
        <v>48.612018969824021</v>
      </c>
      <c r="AQ224" s="115">
        <f>+ROUND(AO224,1)</f>
        <v>48.6</v>
      </c>
      <c r="AR224" s="69">
        <f>RANK(AP224,AP$13:AP$224)</f>
        <v>167</v>
      </c>
      <c r="AS224" s="75">
        <v>5</v>
      </c>
      <c r="AT224" s="66">
        <f>(IF(AS224=-1,0,(IF(AS224&gt;AS$4,0,IF(AS224&lt;AS$3,1,((AS$4-AS224)/AS$5))))))*100</f>
        <v>66.666666666666657</v>
      </c>
      <c r="AU224" s="75">
        <v>29</v>
      </c>
      <c r="AV224" s="66">
        <f>(IF(AU224=-1,0,(IF(AU224&gt;AU$4,0,IF(AU224&lt;AU$3,1,((AU$4-AU224)/AU$5))))))*100</f>
        <v>86.602870813397132</v>
      </c>
      <c r="AW224" s="75">
        <v>7.3016759776536304</v>
      </c>
      <c r="AX224" s="68">
        <f>(IF(AW224=-1,0,(IF(AW224&gt;AW$4,0,IF(AW224&lt;AW$3,1,((AW$4-AW224)/AW$5))))))*100</f>
        <v>51.32216014897579</v>
      </c>
      <c r="AY224" s="75">
        <v>10</v>
      </c>
      <c r="AZ224" s="66">
        <f>+IF(AY224="No Practice",0,AY224/30)*100</f>
        <v>33.333333333333329</v>
      </c>
      <c r="BA224" s="76">
        <f>AVERAGE(AT224,AV224,AX224,AZ224)</f>
        <v>59.481257740593222</v>
      </c>
      <c r="BB224" s="68">
        <f>+BA224</f>
        <v>59.481257740593222</v>
      </c>
      <c r="BC224" s="115">
        <f>+ROUND(BA224,1)</f>
        <v>59.5</v>
      </c>
      <c r="BD224" s="69">
        <f>RANK(BB224,BB$13:BB$224)</f>
        <v>109</v>
      </c>
      <c r="BE224" s="73">
        <v>7</v>
      </c>
      <c r="BF224" s="73">
        <v>6</v>
      </c>
      <c r="BG224" s="77">
        <f>+SUM(BE224,BF224)</f>
        <v>13</v>
      </c>
      <c r="BH224" s="76">
        <f>(IF(BG224=-1,0,(IF(BG224&lt;BG$4,0,IF(BG224&gt;BG$3,1,((-BG$4+BG224)/BG$5))))))*100</f>
        <v>65</v>
      </c>
      <c r="BI224" s="119">
        <f>+BH224</f>
        <v>65</v>
      </c>
      <c r="BJ224" s="115">
        <f>ROUND(BH224,1)</f>
        <v>65</v>
      </c>
      <c r="BK224" s="69">
        <f>RANK(BI224,BI$13:BI$224)</f>
        <v>67</v>
      </c>
      <c r="BL224" s="73">
        <v>8</v>
      </c>
      <c r="BM224" s="68">
        <f>(IF(BL224=-1,0,(IF(BL224&lt;BL$4,0,IF(BL224&gt;BL$3,1,((-BL$4+BL224)/BL$5))))))*100</f>
        <v>80</v>
      </c>
      <c r="BN224" s="73">
        <v>2</v>
      </c>
      <c r="BO224" s="68">
        <f>(IF(BN224=-1,0,(IF(BN224&lt;BN$4,0,IF(BN224&gt;BN$3,1,((-BN$4+BN224)/BN$5))))))*100</f>
        <v>20</v>
      </c>
      <c r="BP224" s="73">
        <v>5</v>
      </c>
      <c r="BQ224" s="68">
        <f>(IF(BP224=-1,0,(IF(BP224&lt;BP$4,0,IF(BP224&gt;BP$3,1,((-BP$4+BP224)/BP$5))))))*100</f>
        <v>50</v>
      </c>
      <c r="BR224" s="73">
        <v>6</v>
      </c>
      <c r="BS224" s="78">
        <f>(IF(BR224=-1,0,(IF(BR224&lt;BR$4,0,IF(BR224&gt;BR$3,1,((-BR$4+BR224)/BR$5))))))*100</f>
        <v>100</v>
      </c>
      <c r="BT224" s="73">
        <v>3</v>
      </c>
      <c r="BU224" s="68">
        <f>(IF(BT224=-1,0,(IF(BT224&lt;BT$4,0,IF(BT224&gt;BT$3,1,((-BT$4+BT224)/BT$5))))))*100</f>
        <v>42.857142857142854</v>
      </c>
      <c r="BV224" s="73">
        <v>3</v>
      </c>
      <c r="BW224" s="66">
        <f>(IF(BV224=-1,0,(IF(BV224&lt;BV$4,0,IF(BV224&gt;BV$3,1,((-BV$4+BV224)/BV$5))))))*100</f>
        <v>42.857142857142854</v>
      </c>
      <c r="BX224" s="77">
        <f>+SUM(BN224,BL224,BP224,BR224,BT224,BV224)</f>
        <v>27</v>
      </c>
      <c r="BY224" s="80">
        <f>(IF(BX224=-1,0,(IF(BX224&lt;BX$4,0,IF(BX224&gt;BX$3,1,((-BX$4+BX224)/BX$5))))))*100</f>
        <v>54</v>
      </c>
      <c r="BZ224" s="78">
        <f>+BY224</f>
        <v>54</v>
      </c>
      <c r="CA224" s="115">
        <f>+ROUND(BY224,1)</f>
        <v>54</v>
      </c>
      <c r="CB224" s="72">
        <f>RANK(BZ224,BZ$13:BZ$224)</f>
        <v>97</v>
      </c>
      <c r="CC224" s="73">
        <v>51</v>
      </c>
      <c r="CD224" s="68">
        <f>(IF(CC224=-1,0,(IF(CC224&gt;CC$4,0,IF(CC224&lt;CC$3,1,((CC$4-CC224)/CC$5))))))*100</f>
        <v>20</v>
      </c>
      <c r="CE224" s="73">
        <v>242</v>
      </c>
      <c r="CF224" s="66">
        <f>(IF(CE224=-1,0,(IF(CE224&gt;CE$4,0,IF(CE224&lt;CE$3,1,((CE$4-CE224)/CE$5))))))*100</f>
        <v>70.170015455950534</v>
      </c>
      <c r="CG224" s="73">
        <v>31.6209500501927</v>
      </c>
      <c r="CH224" s="66">
        <f>(IF(CG224=-1,0,(IF(CG224&gt;CG$4,0,IF(CG224&lt;CG$3,1,((CG$4-CG224)/CG$5)^$CH$3)))))*100</f>
        <v>92.296077132786593</v>
      </c>
      <c r="CI224" s="73">
        <v>55.5</v>
      </c>
      <c r="CJ224" s="78">
        <f>IF(CI224="NO VAT","No VAT",(IF(CI224="NO REFUND",0,(IF(CI224&gt;CI$5,0,IF(CI224&lt;CI$3,1,((CI$5-CI224)/CI$5))))))*100)</f>
        <v>0</v>
      </c>
      <c r="CK224" s="73">
        <v>48.1666666666667</v>
      </c>
      <c r="CL224" s="68">
        <f>IF(CK224="NO VAT","No VAT",(IF(CK224="NO REFUND",0,(IF(CK224&gt;CK$4,0,IF(CK224&lt;CK$3,1,((CK$4-CK224)/CK$5))))))*100)</f>
        <v>13.191763191763128</v>
      </c>
      <c r="CM224" s="73">
        <v>3.5</v>
      </c>
      <c r="CN224" s="68">
        <f>IF(CM224="NO CIT","No CIT",IF(CM224&gt;CM$4,0,IF(CM224&lt;CM$3,1,((CM$4-CM224)/CM$5)))*100)</f>
        <v>96.330275229357795</v>
      </c>
      <c r="CO224" s="73">
        <v>0</v>
      </c>
      <c r="CP224" s="66">
        <f>IF(CO224="NO CIT","No CIT",IF(CO224&gt;CO$4,0,IF(CO224&lt;CO$3,1,((CO$5-CO224)/CO$5)))*100)</f>
        <v>100</v>
      </c>
      <c r="CQ224" s="157">
        <f>IF(OR(ISNUMBER(CJ224),ISNUMBER(CL224),ISNUMBER(CN224),ISNUMBER(CP224)),AVERAGE(CJ224,CL224,CN224,CP224),"")</f>
        <v>52.380509605280231</v>
      </c>
      <c r="CR224" s="128">
        <f>AVERAGE(CD224,CF224,CH224,CQ224)</f>
        <v>58.711650548504338</v>
      </c>
      <c r="CS224" s="78">
        <f>+CR224</f>
        <v>58.711650548504338</v>
      </c>
      <c r="CT224" s="115">
        <f>ROUND(CR224,1)</f>
        <v>58.7</v>
      </c>
      <c r="CU224" s="69">
        <f>RANK(CS224,CS$13:CS$224)</f>
        <v>146</v>
      </c>
      <c r="CV224" s="73">
        <v>88.3333333333334</v>
      </c>
      <c r="CW224" s="68">
        <f>(IF(CV224=-1,0,(IF(CV224&gt;CV$4,0,IF(CV224&lt;CV$3,1,((CV$4-CV224)/CV$5))))))*100</f>
        <v>45.073375262054469</v>
      </c>
      <c r="CX224" s="73">
        <v>99</v>
      </c>
      <c r="CY224" s="68">
        <f>(IF(CX224=-1,0,(IF(CX224&gt;CX$4,0,IF(CX224&lt;CX$3,1,((CX$4-CX224)/CX$5))))))*100</f>
        <v>42.011834319526628</v>
      </c>
      <c r="CZ224" s="73">
        <v>285</v>
      </c>
      <c r="DA224" s="68">
        <f>(IF(CZ224=-1,0,(IF(CZ224&gt;CZ$4,0,IF(CZ224&lt;CZ$3,1,((CZ$4-CZ224)/CZ$5))))))*100</f>
        <v>73.113207547169807</v>
      </c>
      <c r="DB224" s="73">
        <v>170</v>
      </c>
      <c r="DC224" s="68">
        <f>(IF(DB224=-1,0,(IF(DB224&gt;DB$4,0,IF(DB224&lt;DB$3,1,((DB$4-DB224)/DB$5))))))*100</f>
        <v>57.499999999999993</v>
      </c>
      <c r="DD224" s="73">
        <v>227.666666666667</v>
      </c>
      <c r="DE224" s="68">
        <f>(IF(DD224=-1,0,(IF(DD224&gt;DD$4,0,IF(DD224&lt;DD$3,1,((DD$4-DD224)/DD$5))))))*100</f>
        <v>18.757467144563801</v>
      </c>
      <c r="DF224" s="73">
        <v>81</v>
      </c>
      <c r="DG224" s="68">
        <f>(IF(DF224=-1,0,(IF(DF224&gt;DF$4,0,IF(DF224&lt;DF$3,1,((DF$4-DF224)/DF$5))))))*100</f>
        <v>66.527196652719667</v>
      </c>
      <c r="DH224" s="73">
        <v>561.66666666666595</v>
      </c>
      <c r="DI224" s="68">
        <f>(IF(DH224=-1,0,(IF(DH224&gt;DH$4,0,IF(DH224&lt;DH$3,1,((DH$4-DH224)/DH$5))))))*100</f>
        <v>53.1944444444445</v>
      </c>
      <c r="DJ224" s="73">
        <v>150</v>
      </c>
      <c r="DK224" s="66">
        <f>(IF(DJ224=-1,0,(IF(DJ224&gt;DJ$4,0,IF(DJ224&lt;DJ$3,1,((DJ$4-DJ224)/DJ$5))))))*100</f>
        <v>78.571428571428569</v>
      </c>
      <c r="DL224" s="78">
        <f>AVERAGE(CW224,CY224,DA224,DC224,DE224,DG224,DI224,DK224)</f>
        <v>54.343619242738434</v>
      </c>
      <c r="DM224" s="78">
        <f>+DL224</f>
        <v>54.343619242738434</v>
      </c>
      <c r="DN224" s="115">
        <f>ROUND(DL224,1)</f>
        <v>54.3</v>
      </c>
      <c r="DO224" s="69">
        <f>RANK(DM224,DM$13:DM$224)</f>
        <v>159</v>
      </c>
      <c r="DP224" s="67">
        <v>410</v>
      </c>
      <c r="DQ224" s="66">
        <f>(IF(DP224=-1,0,(IF(DP224&gt;DP$4,0,IF(DP224&lt;DP$3,1,((DP$4-DP224)/DP$5))))))*100</f>
        <v>76.229508196721312</v>
      </c>
      <c r="DR224" s="67">
        <v>83.1</v>
      </c>
      <c r="DS224" s="66">
        <f>(IF(DR224=-1,0,(IF(DR224&gt;DR$4,0,IF(DR224&lt;DR$3,1,((DR$4-DR224)/DR$5))))))*100</f>
        <v>6.6366704161979815</v>
      </c>
      <c r="DT224" s="67">
        <v>6.5</v>
      </c>
      <c r="DU224" s="66">
        <f>DT224/18*100</f>
        <v>36.111111111111107</v>
      </c>
      <c r="DV224" s="78">
        <f>AVERAGE(DU224,DQ224,DS224)</f>
        <v>39.659096574676802</v>
      </c>
      <c r="DW224" s="78">
        <f>+DV224</f>
        <v>39.659096574676802</v>
      </c>
      <c r="DX224" s="115">
        <f>ROUND(DV224,1)</f>
        <v>39.700000000000003</v>
      </c>
      <c r="DY224" s="69">
        <f>RANK(DW224,DW$13:DW$224)</f>
        <v>169</v>
      </c>
      <c r="DZ224" s="67">
        <v>17.546212883708598</v>
      </c>
      <c r="EA224" s="68">
        <f>(IF(DZ224=-1,0,(IF(DZ224&lt;DZ$4,0,IF(DZ224&gt;DZ$3,1,((-DZ$4+DZ224)/DZ$5))))))*100</f>
        <v>18.887204395811192</v>
      </c>
      <c r="EB224" s="67">
        <v>7.5</v>
      </c>
      <c r="EC224" s="66">
        <f>(IF(EB224=-1,0,(IF(EB224&lt;EB$4,0,IF(EB224&gt;EB$3,1,((-EB$4+EB224)/EB$5))))))*100</f>
        <v>46.875</v>
      </c>
      <c r="ED224" s="68">
        <f>AVERAGE(EA224,EC224)</f>
        <v>32.881102197905598</v>
      </c>
      <c r="EE224" s="78">
        <f>+ED224</f>
        <v>32.881102197905598</v>
      </c>
      <c r="EF224" s="115">
        <f>ROUND(ED224,1)</f>
        <v>32.9</v>
      </c>
      <c r="EG224" s="69">
        <f>RANK(EE224,EE$13:EE$224)</f>
        <v>142</v>
      </c>
      <c r="EH224" s="94"/>
      <c r="EI224" s="94"/>
      <c r="EJ224" s="94"/>
      <c r="EK224" s="83">
        <f>RANK(EN224,EN$13:EN$224)</f>
        <v>140</v>
      </c>
      <c r="EL224" s="134">
        <f>ROUND(EM224,1)</f>
        <v>54.5</v>
      </c>
      <c r="EM224" s="158">
        <f>AVERAGE(Q224,AC224,BA224,BH224,BY224,CR224,DL224,DV224,ED224,AO224)</f>
        <v>54.469345204512159</v>
      </c>
      <c r="EN224" s="139">
        <f>AVERAGE(Q224,AC224,BA224,BH224,BY224,CR224,DL224,DV224,ED224,AO224)</f>
        <v>54.469345204512159</v>
      </c>
      <c r="EO224" s="95"/>
      <c r="EP224" s="85"/>
      <c r="EQ224" s="46"/>
    </row>
    <row r="225" spans="1:148" s="42" customFormat="1" ht="14.25" customHeight="1" x14ac:dyDescent="0.25">
      <c r="A225" s="97"/>
      <c r="B225" s="97"/>
      <c r="C225" s="44"/>
      <c r="D225" s="44"/>
      <c r="E225" s="44"/>
      <c r="F225" s="44"/>
      <c r="T225" s="44"/>
      <c r="U225" s="44"/>
      <c r="V225" s="44"/>
      <c r="W225" s="44"/>
      <c r="X225" s="44"/>
      <c r="AF225" s="44"/>
      <c r="AS225" s="44"/>
      <c r="AT225" s="44"/>
      <c r="AU225" s="44"/>
      <c r="AV225" s="44"/>
      <c r="BB225" s="116"/>
      <c r="BC225" s="117"/>
      <c r="BD225" s="44"/>
      <c r="BE225" s="44"/>
      <c r="BF225" s="44"/>
      <c r="BG225" s="44"/>
      <c r="BH225" s="44"/>
      <c r="BI225" s="116"/>
      <c r="BJ225" s="117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Z225" s="116"/>
      <c r="CA225" s="117"/>
      <c r="CB225" s="44"/>
      <c r="CC225" s="44"/>
      <c r="CD225" s="44"/>
      <c r="CE225" s="44"/>
      <c r="CF225" s="44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116"/>
      <c r="CR225" s="116"/>
      <c r="CS225" s="116"/>
      <c r="CT225" s="117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116"/>
      <c r="DM225" s="116"/>
      <c r="DN225" s="117"/>
      <c r="DO225" s="44"/>
      <c r="DP225" s="44"/>
      <c r="DQ225" s="44"/>
      <c r="DT225" s="44"/>
      <c r="DU225" s="44"/>
      <c r="DV225" s="116"/>
      <c r="DW225" s="116"/>
      <c r="DX225" s="117"/>
      <c r="DY225" s="44"/>
      <c r="DZ225" s="45"/>
      <c r="EA225" s="45"/>
      <c r="ED225" s="116"/>
      <c r="EE225" s="116"/>
      <c r="EF225" s="117"/>
      <c r="EG225" s="44"/>
      <c r="EK225" s="44"/>
      <c r="EL225" s="117"/>
      <c r="EM225" s="44"/>
      <c r="EN225" s="116"/>
    </row>
    <row r="226" spans="1:148" s="133" customFormat="1" ht="14.45" customHeight="1" x14ac:dyDescent="0.25">
      <c r="A226" s="132">
        <v>1</v>
      </c>
      <c r="B226" s="132">
        <v>2</v>
      </c>
      <c r="C226" s="132">
        <v>3</v>
      </c>
      <c r="D226" s="132">
        <v>4</v>
      </c>
      <c r="E226" s="132">
        <v>5</v>
      </c>
      <c r="F226" s="132">
        <v>6</v>
      </c>
      <c r="G226" s="132">
        <v>7</v>
      </c>
      <c r="H226" s="132">
        <v>8</v>
      </c>
      <c r="I226" s="132">
        <v>9</v>
      </c>
      <c r="J226" s="132">
        <v>10</v>
      </c>
      <c r="K226" s="132">
        <v>11</v>
      </c>
      <c r="L226" s="132">
        <v>12</v>
      </c>
      <c r="M226" s="132">
        <v>13</v>
      </c>
      <c r="N226" s="132">
        <v>14</v>
      </c>
      <c r="O226" s="132">
        <v>15</v>
      </c>
      <c r="P226" s="132">
        <v>16</v>
      </c>
      <c r="Q226" s="132">
        <v>17</v>
      </c>
      <c r="R226" s="132">
        <v>18</v>
      </c>
      <c r="S226" s="132">
        <v>19</v>
      </c>
      <c r="T226" s="132">
        <v>20</v>
      </c>
      <c r="U226" s="132">
        <v>21</v>
      </c>
      <c r="V226" s="132">
        <v>22</v>
      </c>
      <c r="W226" s="132">
        <v>23</v>
      </c>
      <c r="X226" s="132">
        <v>24</v>
      </c>
      <c r="Y226" s="132">
        <v>25</v>
      </c>
      <c r="Z226" s="132">
        <v>26</v>
      </c>
      <c r="AA226" s="132">
        <v>27</v>
      </c>
      <c r="AB226" s="132">
        <v>28</v>
      </c>
      <c r="AC226" s="132">
        <v>29</v>
      </c>
      <c r="AD226" s="132">
        <v>30</v>
      </c>
      <c r="AE226" s="132">
        <v>31</v>
      </c>
      <c r="AF226" s="132">
        <v>32</v>
      </c>
      <c r="AG226" s="132">
        <v>33</v>
      </c>
      <c r="AH226" s="132">
        <v>34</v>
      </c>
      <c r="AI226" s="132">
        <v>35</v>
      </c>
      <c r="AJ226" s="132">
        <v>36</v>
      </c>
      <c r="AK226" s="132">
        <v>37</v>
      </c>
      <c r="AL226" s="132">
        <v>38</v>
      </c>
      <c r="AM226" s="132">
        <v>39</v>
      </c>
      <c r="AN226" s="132">
        <v>40</v>
      </c>
      <c r="AO226" s="132">
        <v>41</v>
      </c>
      <c r="AP226" s="132">
        <v>42</v>
      </c>
      <c r="AQ226" s="132">
        <v>43</v>
      </c>
      <c r="AR226" s="132">
        <v>44</v>
      </c>
      <c r="AS226" s="132">
        <v>45</v>
      </c>
      <c r="AT226" s="132">
        <v>46</v>
      </c>
      <c r="AU226" s="132">
        <v>47</v>
      </c>
      <c r="AV226" s="132">
        <v>48</v>
      </c>
      <c r="AW226" s="132">
        <v>49</v>
      </c>
      <c r="AX226" s="132">
        <v>50</v>
      </c>
      <c r="AY226" s="132">
        <v>51</v>
      </c>
      <c r="AZ226" s="132">
        <v>52</v>
      </c>
      <c r="BA226" s="132">
        <v>53</v>
      </c>
      <c r="BB226" s="132">
        <v>54</v>
      </c>
      <c r="BC226" s="132">
        <v>55</v>
      </c>
      <c r="BD226" s="132">
        <v>56</v>
      </c>
      <c r="BE226" s="132">
        <v>57</v>
      </c>
      <c r="BF226" s="132">
        <v>58</v>
      </c>
      <c r="BG226" s="132">
        <v>59</v>
      </c>
      <c r="BH226" s="132">
        <v>60</v>
      </c>
      <c r="BI226" s="132">
        <v>61</v>
      </c>
      <c r="BJ226" s="132">
        <v>62</v>
      </c>
      <c r="BK226" s="132">
        <v>63</v>
      </c>
      <c r="BL226" s="132">
        <v>64</v>
      </c>
      <c r="BM226" s="132">
        <v>65</v>
      </c>
      <c r="BN226" s="132">
        <v>66</v>
      </c>
      <c r="BO226" s="132">
        <v>67</v>
      </c>
      <c r="BP226" s="132">
        <v>68</v>
      </c>
      <c r="BQ226" s="132">
        <v>69</v>
      </c>
      <c r="BR226" s="132">
        <v>70</v>
      </c>
      <c r="BS226" s="132">
        <v>71</v>
      </c>
      <c r="BT226" s="132">
        <v>72</v>
      </c>
      <c r="BU226" s="132">
        <v>73</v>
      </c>
      <c r="BV226" s="132">
        <v>74</v>
      </c>
      <c r="BW226" s="132">
        <v>75</v>
      </c>
      <c r="BX226" s="132">
        <v>76</v>
      </c>
      <c r="BY226" s="132">
        <v>77</v>
      </c>
      <c r="BZ226" s="132">
        <v>78</v>
      </c>
      <c r="CA226" s="132">
        <v>79</v>
      </c>
      <c r="CB226" s="132">
        <v>80</v>
      </c>
      <c r="CC226" s="132">
        <v>81</v>
      </c>
      <c r="CD226" s="132">
        <v>82</v>
      </c>
      <c r="CE226" s="132">
        <v>83</v>
      </c>
      <c r="CF226" s="132">
        <v>84</v>
      </c>
      <c r="CG226" s="132">
        <v>85</v>
      </c>
      <c r="CH226" s="132">
        <v>86</v>
      </c>
      <c r="CI226" s="132">
        <v>87</v>
      </c>
      <c r="CJ226" s="132">
        <v>88</v>
      </c>
      <c r="CK226" s="132">
        <v>89</v>
      </c>
      <c r="CL226" s="132">
        <v>90</v>
      </c>
      <c r="CM226" s="132">
        <v>91</v>
      </c>
      <c r="CN226" s="132">
        <v>92</v>
      </c>
      <c r="CO226" s="132">
        <v>93</v>
      </c>
      <c r="CP226" s="132">
        <v>94</v>
      </c>
      <c r="CQ226" s="132">
        <v>95</v>
      </c>
      <c r="CR226" s="132">
        <v>96</v>
      </c>
      <c r="CS226" s="132">
        <v>97</v>
      </c>
      <c r="CT226" s="132">
        <v>98</v>
      </c>
      <c r="CU226" s="132">
        <v>99</v>
      </c>
      <c r="CV226" s="132">
        <v>100</v>
      </c>
      <c r="CW226" s="132">
        <v>101</v>
      </c>
      <c r="CX226" s="132">
        <v>102</v>
      </c>
      <c r="CY226" s="132">
        <v>103</v>
      </c>
      <c r="CZ226" s="132">
        <v>104</v>
      </c>
      <c r="DA226" s="132">
        <v>105</v>
      </c>
      <c r="DB226" s="132">
        <v>106</v>
      </c>
      <c r="DC226" s="132">
        <v>107</v>
      </c>
      <c r="DD226" s="132">
        <v>108</v>
      </c>
      <c r="DE226" s="132">
        <v>109</v>
      </c>
      <c r="DF226" s="132">
        <v>110</v>
      </c>
      <c r="DG226" s="132">
        <v>111</v>
      </c>
      <c r="DH226" s="132">
        <v>112</v>
      </c>
      <c r="DI226" s="132">
        <v>113</v>
      </c>
      <c r="DJ226" s="132">
        <v>114</v>
      </c>
      <c r="DK226" s="132">
        <v>115</v>
      </c>
      <c r="DL226" s="132">
        <v>116</v>
      </c>
      <c r="DM226" s="132">
        <v>117</v>
      </c>
      <c r="DN226" s="132">
        <v>118</v>
      </c>
      <c r="DO226" s="132">
        <v>119</v>
      </c>
      <c r="DP226" s="132">
        <v>120</v>
      </c>
      <c r="DQ226" s="132">
        <v>121</v>
      </c>
      <c r="DR226" s="132">
        <v>122</v>
      </c>
      <c r="DS226" s="132">
        <v>123</v>
      </c>
      <c r="DT226" s="132">
        <v>124</v>
      </c>
      <c r="DU226" s="132">
        <v>125</v>
      </c>
      <c r="DV226" s="132">
        <v>126</v>
      </c>
      <c r="DW226" s="132">
        <v>127</v>
      </c>
      <c r="DX226" s="132">
        <v>128</v>
      </c>
      <c r="DY226" s="132">
        <v>129</v>
      </c>
      <c r="DZ226" s="132">
        <v>130</v>
      </c>
      <c r="EA226" s="132">
        <v>131</v>
      </c>
      <c r="EB226" s="132">
        <v>132</v>
      </c>
      <c r="EC226" s="132">
        <v>133</v>
      </c>
      <c r="ED226" s="132">
        <v>134</v>
      </c>
      <c r="EE226" s="132">
        <v>135</v>
      </c>
      <c r="EF226" s="132">
        <v>136</v>
      </c>
      <c r="EG226" s="132">
        <v>137</v>
      </c>
      <c r="EH226" s="132">
        <v>138</v>
      </c>
      <c r="EI226" s="132">
        <v>139</v>
      </c>
      <c r="EJ226" s="132">
        <v>140</v>
      </c>
      <c r="EK226" s="132">
        <v>141</v>
      </c>
      <c r="EL226" s="132">
        <v>142</v>
      </c>
      <c r="EM226" s="132">
        <v>143</v>
      </c>
      <c r="EN226" s="132">
        <v>144</v>
      </c>
      <c r="EO226" s="132">
        <v>145</v>
      </c>
      <c r="EP226" s="132">
        <v>146</v>
      </c>
      <c r="EQ226" s="132">
        <v>147</v>
      </c>
      <c r="ER226" s="132">
        <v>148</v>
      </c>
    </row>
    <row r="227" spans="1:148" ht="11.25" x14ac:dyDescent="0.25">
      <c r="A227" s="97"/>
      <c r="B227" s="97"/>
    </row>
    <row r="228" spans="1:148" ht="14.25" customHeight="1" x14ac:dyDescent="0.25">
      <c r="A228" s="97"/>
      <c r="B228" s="97"/>
      <c r="C228" s="98" t="s">
        <v>1880</v>
      </c>
      <c r="D228" s="99">
        <v>0.22</v>
      </c>
      <c r="F228" s="100" t="s">
        <v>41</v>
      </c>
      <c r="T228" s="101"/>
    </row>
    <row r="229" spans="1:148" ht="14.45" customHeight="1" x14ac:dyDescent="0.25">
      <c r="A229" s="97"/>
      <c r="B229" s="97"/>
      <c r="C229" s="98" t="s">
        <v>1879</v>
      </c>
      <c r="D229" s="99">
        <v>0.78</v>
      </c>
      <c r="F229" s="100" t="s">
        <v>50</v>
      </c>
    </row>
    <row r="230" spans="1:148" ht="14.45" customHeight="1" x14ac:dyDescent="0.25">
      <c r="C230" s="98" t="s">
        <v>1882</v>
      </c>
      <c r="D230" s="99">
        <v>0.39</v>
      </c>
      <c r="F230" s="100" t="s">
        <v>61</v>
      </c>
    </row>
    <row r="231" spans="1:148" ht="14.45" customHeight="1" x14ac:dyDescent="0.25">
      <c r="A231" s="44"/>
      <c r="B231" s="44"/>
      <c r="C231" s="98" t="s">
        <v>1881</v>
      </c>
      <c r="D231" s="99">
        <v>0.61</v>
      </c>
      <c r="F231" s="100" t="s">
        <v>100</v>
      </c>
    </row>
    <row r="232" spans="1:148" ht="14.45" customHeight="1" x14ac:dyDescent="0.25">
      <c r="A232" s="44"/>
      <c r="B232" s="44"/>
      <c r="C232" s="98" t="s">
        <v>1884</v>
      </c>
      <c r="D232" s="99">
        <v>0.45</v>
      </c>
      <c r="F232" s="100" t="s">
        <v>101</v>
      </c>
    </row>
    <row r="233" spans="1:148" ht="14.45" customHeight="1" x14ac:dyDescent="0.25">
      <c r="A233" s="44"/>
      <c r="B233" s="44"/>
      <c r="C233" s="98" t="s">
        <v>1883</v>
      </c>
      <c r="D233" s="99">
        <v>0.55000000000000004</v>
      </c>
      <c r="F233" s="100" t="s">
        <v>108</v>
      </c>
    </row>
    <row r="234" spans="1:148" ht="14.45" customHeight="1" x14ac:dyDescent="0.25">
      <c r="A234" s="44"/>
      <c r="B234" s="44"/>
      <c r="C234" s="98" t="s">
        <v>1886</v>
      </c>
      <c r="D234" s="99">
        <v>0.53</v>
      </c>
      <c r="F234" s="100" t="s">
        <v>132</v>
      </c>
    </row>
    <row r="235" spans="1:148" ht="14.45" customHeight="1" x14ac:dyDescent="0.25">
      <c r="A235" s="44"/>
      <c r="B235" s="44"/>
      <c r="C235" s="98" t="s">
        <v>1885</v>
      </c>
      <c r="D235" s="99">
        <v>0.47</v>
      </c>
      <c r="F235" s="100" t="s">
        <v>145</v>
      </c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</row>
    <row r="236" spans="1:148" ht="14.45" customHeight="1" x14ac:dyDescent="0.25">
      <c r="A236" s="44"/>
      <c r="B236" s="44"/>
      <c r="C236" s="98" t="s">
        <v>1887</v>
      </c>
      <c r="D236" s="99">
        <v>0.78</v>
      </c>
      <c r="F236" s="100" t="s">
        <v>148</v>
      </c>
    </row>
    <row r="237" spans="1:148" ht="14.45" customHeight="1" x14ac:dyDescent="0.25">
      <c r="A237" s="44"/>
      <c r="B237" s="44"/>
      <c r="C237" s="98" t="s">
        <v>1888</v>
      </c>
      <c r="D237" s="99">
        <v>0.22</v>
      </c>
      <c r="F237" s="100" t="s">
        <v>159</v>
      </c>
    </row>
    <row r="238" spans="1:148" ht="14.45" customHeight="1" x14ac:dyDescent="0.25">
      <c r="A238" s="44"/>
      <c r="B238" s="44"/>
      <c r="C238" s="98" t="s">
        <v>1890</v>
      </c>
      <c r="D238" s="99">
        <v>0.35</v>
      </c>
      <c r="F238" s="100" t="s">
        <v>196</v>
      </c>
    </row>
    <row r="239" spans="1:148" ht="14.45" customHeight="1" x14ac:dyDescent="0.25">
      <c r="A239" s="44"/>
      <c r="B239" s="44"/>
      <c r="C239" s="98" t="s">
        <v>1889</v>
      </c>
      <c r="D239" s="99">
        <v>0.65</v>
      </c>
    </row>
    <row r="240" spans="1:148" ht="14.45" customHeight="1" x14ac:dyDescent="0.25">
      <c r="A240" s="44"/>
      <c r="B240" s="44"/>
      <c r="C240" s="98" t="s">
        <v>1891</v>
      </c>
      <c r="D240" s="99">
        <v>0.83</v>
      </c>
    </row>
    <row r="241" spans="1:4" ht="14.25" customHeight="1" x14ac:dyDescent="0.25">
      <c r="A241" s="44"/>
      <c r="B241" s="44"/>
      <c r="C241" s="98" t="s">
        <v>1892</v>
      </c>
      <c r="D241" s="99">
        <v>0.17</v>
      </c>
    </row>
    <row r="242" spans="1:4" ht="14.45" customHeight="1" x14ac:dyDescent="0.25">
      <c r="A242" s="44"/>
      <c r="B242" s="44"/>
      <c r="C242" s="98" t="s">
        <v>1894</v>
      </c>
      <c r="D242" s="99">
        <v>0.23</v>
      </c>
    </row>
    <row r="243" spans="1:4" ht="14.45" customHeight="1" x14ac:dyDescent="0.25">
      <c r="A243" s="44"/>
      <c r="B243" s="44"/>
      <c r="C243" s="98" t="s">
        <v>1893</v>
      </c>
      <c r="D243" s="99">
        <v>0.77</v>
      </c>
    </row>
    <row r="244" spans="1:4" ht="14.45" customHeight="1" x14ac:dyDescent="0.25">
      <c r="A244" s="44"/>
      <c r="B244" s="44"/>
      <c r="C244" s="98" t="s">
        <v>1895</v>
      </c>
      <c r="D244" s="99">
        <v>0.65</v>
      </c>
    </row>
    <row r="245" spans="1:4" ht="14.45" customHeight="1" x14ac:dyDescent="0.25">
      <c r="A245" s="44"/>
      <c r="B245" s="44"/>
      <c r="C245" s="98" t="s">
        <v>1896</v>
      </c>
      <c r="D245" s="99">
        <v>0.35</v>
      </c>
    </row>
    <row r="246" spans="1:4" ht="14.45" customHeight="1" x14ac:dyDescent="0.25">
      <c r="A246" s="44"/>
      <c r="B246" s="44"/>
      <c r="C246" s="98" t="s">
        <v>1897</v>
      </c>
      <c r="D246" s="99">
        <v>0.7</v>
      </c>
    </row>
    <row r="247" spans="1:4" ht="14.45" customHeight="1" x14ac:dyDescent="0.25">
      <c r="A247" s="44"/>
      <c r="B247" s="44"/>
      <c r="C247" s="98" t="s">
        <v>1898</v>
      </c>
      <c r="D247" s="99">
        <v>0.3</v>
      </c>
    </row>
    <row r="248" spans="1:4" ht="14.45" customHeight="1" x14ac:dyDescent="0.25">
      <c r="A248" s="44"/>
      <c r="B248" s="44"/>
      <c r="C248" s="98" t="s">
        <v>1900</v>
      </c>
      <c r="D248" s="99">
        <v>0.4</v>
      </c>
    </row>
    <row r="249" spans="1:4" ht="14.45" customHeight="1" x14ac:dyDescent="0.25">
      <c r="A249" s="44"/>
      <c r="B249" s="44"/>
      <c r="C249" s="98" t="s">
        <v>1899</v>
      </c>
      <c r="D249" s="99">
        <v>0.6</v>
      </c>
    </row>
    <row r="250" spans="1:4" ht="14.45" customHeight="1" x14ac:dyDescent="0.25">
      <c r="A250" s="44"/>
      <c r="B250" s="44"/>
    </row>
    <row r="251" spans="1:4" ht="14.45" customHeight="1" x14ac:dyDescent="0.25">
      <c r="A251" s="44"/>
      <c r="B251" s="44"/>
    </row>
    <row r="252" spans="1:4" ht="14.45" customHeight="1" x14ac:dyDescent="0.25">
      <c r="A252" s="44"/>
      <c r="B252" s="44"/>
    </row>
  </sheetData>
  <protectedRanges>
    <protectedRange password="CDA7" sqref="CT13:CT224" name="Paying taxes"/>
  </protectedRanges>
  <autoFilter ref="A12:ES224" xr:uid="{8C80565F-A821-489E-B9A7-F4BAC5970801}">
    <sortState xmlns:xlrd2="http://schemas.microsoft.com/office/spreadsheetml/2017/richdata2" ref="A13:ES224">
      <sortCondition ref="B12:B224"/>
    </sortState>
  </autoFilter>
  <mergeCells count="22">
    <mergeCell ref="CC10:CU10"/>
    <mergeCell ref="CV10:DO10"/>
    <mergeCell ref="DP10:DY10"/>
    <mergeCell ref="DZ10:EG10"/>
    <mergeCell ref="EK10:EN10"/>
    <mergeCell ref="EK11:EN11"/>
    <mergeCell ref="C11:T11"/>
    <mergeCell ref="U11:AF11"/>
    <mergeCell ref="AG11:AR11"/>
    <mergeCell ref="AS11:BD11"/>
    <mergeCell ref="BE11:BK11"/>
    <mergeCell ref="BL11:CB11"/>
    <mergeCell ref="CC11:CU11"/>
    <mergeCell ref="CV11:DO11"/>
    <mergeCell ref="DP11:DY11"/>
    <mergeCell ref="DZ11:EG11"/>
    <mergeCell ref="BL10:CB10"/>
    <mergeCell ref="C10:T10"/>
    <mergeCell ref="U10:AF10"/>
    <mergeCell ref="AG10:AR10"/>
    <mergeCell ref="AS10:BD10"/>
    <mergeCell ref="BE10:BK10"/>
  </mergeCells>
  <pageMargins left="0.7" right="0.7" top="0.75" bottom="0.75" header="0.3" footer="0.3"/>
  <pageSetup orientation="portrait" r:id="rId1"/>
  <customProperties>
    <customPr name="%startcell%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Drop Down 1">
              <controlPr defaultSize="0" autoLine="0" autoPict="0">
                <anchor moveWithCells="1">
                  <from>
                    <xdr:col>0</xdr:col>
                    <xdr:colOff>0</xdr:colOff>
                    <xdr:row>6</xdr:row>
                    <xdr:rowOff>66675</xdr:rowOff>
                  </from>
                  <to>
                    <xdr:col>1</xdr:col>
                    <xdr:colOff>914400</xdr:colOff>
                    <xdr:row>6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66"/>
  </sheetPr>
  <dimension ref="A1:L219"/>
  <sheetViews>
    <sheetView workbookViewId="0">
      <pane ySplit="1" topLeftCell="A2" activePane="bottomLeft" state="frozen"/>
      <selection activeCell="J226" sqref="J226"/>
      <selection pane="bottomLeft" activeCell="M215" sqref="M215"/>
    </sheetView>
  </sheetViews>
  <sheetFormatPr defaultColWidth="14.5703125" defaultRowHeight="14.45" customHeight="1" x14ac:dyDescent="0.25"/>
  <cols>
    <col min="1" max="16384" width="14.5703125" style="2"/>
  </cols>
  <sheetData>
    <row r="1" spans="1:12" s="1" customFormat="1" ht="14.45" customHeight="1" x14ac:dyDescent="0.25">
      <c r="A1" s="1" t="s">
        <v>207</v>
      </c>
      <c r="B1" s="1" t="s">
        <v>213</v>
      </c>
      <c r="C1" s="1" t="s">
        <v>212</v>
      </c>
      <c r="D1" s="1" t="s">
        <v>209</v>
      </c>
      <c r="E1" s="1" t="s">
        <v>211</v>
      </c>
      <c r="F1" s="1" t="s">
        <v>210</v>
      </c>
      <c r="G1" s="1" t="s">
        <v>208</v>
      </c>
      <c r="H1" s="1" t="s">
        <v>1111</v>
      </c>
      <c r="I1" s="2"/>
      <c r="J1" s="2" t="s">
        <v>1104</v>
      </c>
      <c r="K1" s="2">
        <v>1</v>
      </c>
    </row>
    <row r="2" spans="1:12" ht="14.45" customHeight="1" x14ac:dyDescent="0.25">
      <c r="A2" s="2" t="s">
        <v>29</v>
      </c>
      <c r="B2" s="2" t="s">
        <v>218</v>
      </c>
      <c r="C2" s="2" t="s">
        <v>217</v>
      </c>
      <c r="D2" s="2" t="s">
        <v>29</v>
      </c>
      <c r="E2" s="2" t="s">
        <v>216</v>
      </c>
      <c r="F2" s="2" t="s">
        <v>215</v>
      </c>
      <c r="G2" s="2" t="s">
        <v>214</v>
      </c>
      <c r="H2" s="2" t="s">
        <v>29</v>
      </c>
      <c r="J2" s="2" t="s">
        <v>1110</v>
      </c>
      <c r="L2" s="2">
        <v>1</v>
      </c>
    </row>
    <row r="3" spans="1:12" ht="14.45" customHeight="1" x14ac:dyDescent="0.25">
      <c r="A3" s="2" t="s">
        <v>30</v>
      </c>
      <c r="B3" s="2" t="s">
        <v>223</v>
      </c>
      <c r="C3" s="2" t="s">
        <v>222</v>
      </c>
      <c r="D3" s="2" t="s">
        <v>219</v>
      </c>
      <c r="E3" s="2" t="s">
        <v>221</v>
      </c>
      <c r="F3" s="2" t="s">
        <v>220</v>
      </c>
      <c r="G3" s="2" t="s">
        <v>30</v>
      </c>
      <c r="H3" s="2" t="s">
        <v>30</v>
      </c>
      <c r="J3" s="2" t="s">
        <v>1107</v>
      </c>
      <c r="K3" s="1"/>
      <c r="L3" s="2">
        <v>2</v>
      </c>
    </row>
    <row r="4" spans="1:12" ht="14.45" customHeight="1" x14ac:dyDescent="0.25">
      <c r="A4" s="2" t="s">
        <v>31</v>
      </c>
      <c r="B4" s="2" t="s">
        <v>229</v>
      </c>
      <c r="C4" s="2" t="s">
        <v>228</v>
      </c>
      <c r="D4" s="2" t="s">
        <v>225</v>
      </c>
      <c r="E4" s="2" t="s">
        <v>227</v>
      </c>
      <c r="F4" s="2" t="s">
        <v>226</v>
      </c>
      <c r="G4" s="2" t="s">
        <v>224</v>
      </c>
      <c r="H4" s="2" t="s">
        <v>31</v>
      </c>
      <c r="J4" s="2" t="s">
        <v>1105</v>
      </c>
      <c r="L4" s="2">
        <v>3</v>
      </c>
    </row>
    <row r="5" spans="1:12" ht="14.45" customHeight="1" x14ac:dyDescent="0.25">
      <c r="A5" s="2" t="s">
        <v>32</v>
      </c>
      <c r="B5" s="2" t="s">
        <v>232</v>
      </c>
      <c r="C5" s="2" t="s">
        <v>231</v>
      </c>
      <c r="D5" s="2" t="s">
        <v>32</v>
      </c>
      <c r="E5" s="2" t="s">
        <v>32</v>
      </c>
      <c r="F5" s="2" t="s">
        <v>230</v>
      </c>
      <c r="G5" s="2" t="s">
        <v>32</v>
      </c>
      <c r="H5" s="2" t="s">
        <v>32</v>
      </c>
      <c r="J5" s="2" t="s">
        <v>1109</v>
      </c>
      <c r="L5" s="2">
        <v>4</v>
      </c>
    </row>
    <row r="6" spans="1:12" ht="14.45" customHeight="1" x14ac:dyDescent="0.25">
      <c r="A6" s="2" t="s">
        <v>33</v>
      </c>
      <c r="B6" s="2" t="s">
        <v>238</v>
      </c>
      <c r="C6" s="2" t="s">
        <v>237</v>
      </c>
      <c r="D6" s="2" t="s">
        <v>234</v>
      </c>
      <c r="E6" s="2" t="s">
        <v>236</v>
      </c>
      <c r="F6" s="2" t="s">
        <v>235</v>
      </c>
      <c r="G6" s="2" t="s">
        <v>233</v>
      </c>
      <c r="H6" s="2" t="s">
        <v>33</v>
      </c>
      <c r="J6" s="2" t="s">
        <v>1106</v>
      </c>
      <c r="L6" s="2">
        <v>5</v>
      </c>
    </row>
    <row r="7" spans="1:12" ht="14.45" customHeight="1" x14ac:dyDescent="0.25">
      <c r="A7" s="2" t="s">
        <v>34</v>
      </c>
      <c r="B7" s="2" t="s">
        <v>242</v>
      </c>
      <c r="C7" s="2" t="s">
        <v>241</v>
      </c>
      <c r="D7" s="2" t="s">
        <v>239</v>
      </c>
      <c r="E7" s="2" t="s">
        <v>34</v>
      </c>
      <c r="F7" s="2" t="s">
        <v>240</v>
      </c>
      <c r="G7" s="2" t="s">
        <v>34</v>
      </c>
      <c r="H7" s="2" t="s">
        <v>34</v>
      </c>
      <c r="J7" s="2" t="s">
        <v>1108</v>
      </c>
      <c r="L7" s="2">
        <v>6</v>
      </c>
    </row>
    <row r="8" spans="1:12" ht="14.45" customHeight="1" x14ac:dyDescent="0.25">
      <c r="A8" s="2" t="s">
        <v>35</v>
      </c>
      <c r="B8" s="2" t="s">
        <v>247</v>
      </c>
      <c r="C8" s="2" t="s">
        <v>246</v>
      </c>
      <c r="D8" s="2" t="s">
        <v>243</v>
      </c>
      <c r="E8" s="2" t="s">
        <v>245</v>
      </c>
      <c r="F8" s="2" t="s">
        <v>244</v>
      </c>
      <c r="G8" s="2" t="s">
        <v>35</v>
      </c>
      <c r="H8" s="2" t="s">
        <v>35</v>
      </c>
      <c r="L8" s="2">
        <v>7</v>
      </c>
    </row>
    <row r="9" spans="1:12" ht="14.45" customHeight="1" x14ac:dyDescent="0.25">
      <c r="A9" s="2" t="s">
        <v>36</v>
      </c>
      <c r="B9" s="2" t="s">
        <v>252</v>
      </c>
      <c r="C9" s="2" t="s">
        <v>251</v>
      </c>
      <c r="D9" s="2" t="s">
        <v>248</v>
      </c>
      <c r="E9" s="2" t="s">
        <v>250</v>
      </c>
      <c r="F9" s="2" t="s">
        <v>249</v>
      </c>
      <c r="G9" s="2" t="s">
        <v>36</v>
      </c>
      <c r="H9" s="2" t="s">
        <v>36</v>
      </c>
      <c r="L9" s="2">
        <v>8</v>
      </c>
    </row>
    <row r="10" spans="1:12" ht="14.45" customHeight="1" x14ac:dyDescent="0.25">
      <c r="A10" s="2" t="s">
        <v>37</v>
      </c>
      <c r="B10" s="2" t="s">
        <v>257</v>
      </c>
      <c r="C10" s="2" t="s">
        <v>256</v>
      </c>
      <c r="D10" s="2" t="s">
        <v>253</v>
      </c>
      <c r="E10" s="2" t="s">
        <v>255</v>
      </c>
      <c r="F10" s="2" t="s">
        <v>254</v>
      </c>
      <c r="G10" s="2" t="s">
        <v>37</v>
      </c>
      <c r="H10" s="2" t="s">
        <v>37</v>
      </c>
      <c r="L10" s="2">
        <v>9</v>
      </c>
    </row>
    <row r="11" spans="1:12" ht="14.45" customHeight="1" x14ac:dyDescent="0.25">
      <c r="A11" s="2" t="s">
        <v>38</v>
      </c>
      <c r="B11" s="2" t="s">
        <v>263</v>
      </c>
      <c r="C11" s="2" t="s">
        <v>262</v>
      </c>
      <c r="D11" s="2" t="s">
        <v>259</v>
      </c>
      <c r="E11" s="2" t="s">
        <v>261</v>
      </c>
      <c r="F11" s="2" t="s">
        <v>260</v>
      </c>
      <c r="G11" s="2" t="s">
        <v>258</v>
      </c>
      <c r="H11" s="2" t="s">
        <v>38</v>
      </c>
      <c r="L11" s="2">
        <v>10</v>
      </c>
    </row>
    <row r="12" spans="1:12" ht="14.45" customHeight="1" x14ac:dyDescent="0.25">
      <c r="A12" s="2" t="s">
        <v>39</v>
      </c>
      <c r="B12" s="2" t="s">
        <v>267</v>
      </c>
      <c r="C12" s="2" t="s">
        <v>266</v>
      </c>
      <c r="D12" s="2" t="s">
        <v>264</v>
      </c>
      <c r="E12" s="2" t="s">
        <v>264</v>
      </c>
      <c r="F12" s="2" t="s">
        <v>265</v>
      </c>
      <c r="G12" s="2" t="s">
        <v>264</v>
      </c>
      <c r="H12" s="2" t="s">
        <v>39</v>
      </c>
      <c r="L12" s="2">
        <v>11</v>
      </c>
    </row>
    <row r="13" spans="1:12" ht="14.45" customHeight="1" x14ac:dyDescent="0.25">
      <c r="A13" s="2" t="s">
        <v>40</v>
      </c>
      <c r="B13" s="2" t="s">
        <v>273</v>
      </c>
      <c r="C13" s="2" t="s">
        <v>272</v>
      </c>
      <c r="D13" s="2" t="s">
        <v>269</v>
      </c>
      <c r="E13" s="2" t="s">
        <v>271</v>
      </c>
      <c r="F13" s="2" t="s">
        <v>270</v>
      </c>
      <c r="G13" s="2" t="s">
        <v>268</v>
      </c>
      <c r="H13" s="2" t="s">
        <v>40</v>
      </c>
      <c r="L13" s="2">
        <v>12</v>
      </c>
    </row>
    <row r="14" spans="1:12" ht="14.45" customHeight="1" x14ac:dyDescent="0.25">
      <c r="A14" s="2" t="s">
        <v>41</v>
      </c>
      <c r="B14" s="2" t="s">
        <v>276</v>
      </c>
      <c r="C14" s="2" t="s">
        <v>275</v>
      </c>
      <c r="D14" s="2" t="s">
        <v>41</v>
      </c>
      <c r="E14" s="2" t="s">
        <v>41</v>
      </c>
      <c r="F14" s="2" t="s">
        <v>274</v>
      </c>
      <c r="G14" s="2" t="s">
        <v>41</v>
      </c>
      <c r="H14" s="2" t="s">
        <v>41</v>
      </c>
      <c r="L14" s="2">
        <v>13</v>
      </c>
    </row>
    <row r="15" spans="1:12" ht="14.45" customHeight="1" x14ac:dyDescent="0.25">
      <c r="A15" s="3" t="s">
        <v>1880</v>
      </c>
      <c r="B15" s="2" t="s">
        <v>1395</v>
      </c>
      <c r="C15" s="2" t="s">
        <v>1418</v>
      </c>
      <c r="D15" s="2" t="s">
        <v>1364</v>
      </c>
      <c r="E15" s="3" t="s">
        <v>1364</v>
      </c>
      <c r="F15" s="2" t="s">
        <v>1459</v>
      </c>
      <c r="G15" s="2" t="s">
        <v>1364</v>
      </c>
      <c r="H15" s="3" t="s">
        <v>1364</v>
      </c>
      <c r="I15" s="2">
        <v>1</v>
      </c>
      <c r="L15" s="2">
        <v>14</v>
      </c>
    </row>
    <row r="16" spans="1:12" ht="14.45" customHeight="1" x14ac:dyDescent="0.25">
      <c r="A16" s="3" t="s">
        <v>1879</v>
      </c>
      <c r="B16" s="2" t="s">
        <v>1396</v>
      </c>
      <c r="C16" s="2" t="s">
        <v>1419</v>
      </c>
      <c r="D16" s="2" t="s">
        <v>1440</v>
      </c>
      <c r="E16" s="38" t="s">
        <v>1479</v>
      </c>
      <c r="F16" s="2" t="s">
        <v>1460</v>
      </c>
      <c r="G16" s="2" t="s">
        <v>1479</v>
      </c>
      <c r="H16" s="3" t="s">
        <v>1365</v>
      </c>
      <c r="I16" s="2">
        <v>1</v>
      </c>
      <c r="L16" s="2">
        <v>15</v>
      </c>
    </row>
    <row r="17" spans="1:12" ht="14.45" customHeight="1" x14ac:dyDescent="0.25">
      <c r="A17" s="2" t="s">
        <v>1309</v>
      </c>
      <c r="B17" s="2" t="s">
        <v>1310</v>
      </c>
      <c r="C17" s="2" t="s">
        <v>1311</v>
      </c>
      <c r="D17" s="2" t="s">
        <v>1312</v>
      </c>
      <c r="E17" s="2" t="s">
        <v>1309</v>
      </c>
      <c r="F17" s="2" t="s">
        <v>1313</v>
      </c>
      <c r="G17" s="2" t="s">
        <v>1309</v>
      </c>
      <c r="H17" s="2" t="s">
        <v>1309</v>
      </c>
      <c r="L17" s="2">
        <v>16</v>
      </c>
    </row>
    <row r="18" spans="1:12" ht="14.45" customHeight="1" x14ac:dyDescent="0.25">
      <c r="A18" s="2" t="s">
        <v>42</v>
      </c>
      <c r="B18" s="2" t="s">
        <v>281</v>
      </c>
      <c r="C18" s="2" t="s">
        <v>280</v>
      </c>
      <c r="D18" s="38" t="s">
        <v>1768</v>
      </c>
      <c r="E18" s="2" t="s">
        <v>279</v>
      </c>
      <c r="F18" s="2" t="s">
        <v>278</v>
      </c>
      <c r="G18" s="2" t="s">
        <v>277</v>
      </c>
      <c r="H18" s="2" t="s">
        <v>42</v>
      </c>
      <c r="L18" s="2">
        <v>17</v>
      </c>
    </row>
    <row r="19" spans="1:12" ht="14.45" customHeight="1" x14ac:dyDescent="0.25">
      <c r="A19" s="2" t="s">
        <v>43</v>
      </c>
      <c r="B19" s="2" t="s">
        <v>286</v>
      </c>
      <c r="C19" s="2" t="s">
        <v>285</v>
      </c>
      <c r="D19" s="2" t="s">
        <v>283</v>
      </c>
      <c r="E19" s="2" t="s">
        <v>282</v>
      </c>
      <c r="F19" s="2" t="s">
        <v>284</v>
      </c>
      <c r="G19" s="2" t="s">
        <v>282</v>
      </c>
      <c r="H19" s="2" t="s">
        <v>43</v>
      </c>
      <c r="L19" s="2">
        <v>18</v>
      </c>
    </row>
    <row r="20" spans="1:12" ht="14.45" customHeight="1" x14ac:dyDescent="0.25">
      <c r="A20" s="2" t="s">
        <v>44</v>
      </c>
      <c r="B20" s="2" t="s">
        <v>290</v>
      </c>
      <c r="C20" s="2" t="s">
        <v>289</v>
      </c>
      <c r="D20" s="2" t="s">
        <v>44</v>
      </c>
      <c r="E20" s="2" t="s">
        <v>44</v>
      </c>
      <c r="F20" s="2" t="s">
        <v>288</v>
      </c>
      <c r="G20" s="2" t="s">
        <v>287</v>
      </c>
      <c r="H20" s="2" t="s">
        <v>44</v>
      </c>
      <c r="L20" s="2">
        <v>19</v>
      </c>
    </row>
    <row r="21" spans="1:12" ht="14.45" customHeight="1" x14ac:dyDescent="0.25">
      <c r="A21" s="2" t="s">
        <v>45</v>
      </c>
      <c r="B21" s="2" t="s">
        <v>294</v>
      </c>
      <c r="C21" s="2" t="s">
        <v>293</v>
      </c>
      <c r="D21" s="2" t="s">
        <v>291</v>
      </c>
      <c r="E21" s="2" t="s">
        <v>45</v>
      </c>
      <c r="F21" s="2" t="s">
        <v>292</v>
      </c>
      <c r="G21" s="2" t="s">
        <v>45</v>
      </c>
      <c r="H21" s="2" t="s">
        <v>45</v>
      </c>
      <c r="L21" s="2">
        <v>20</v>
      </c>
    </row>
    <row r="22" spans="1:12" ht="14.45" customHeight="1" x14ac:dyDescent="0.25">
      <c r="A22" s="2" t="s">
        <v>46</v>
      </c>
      <c r="B22" s="2" t="s">
        <v>300</v>
      </c>
      <c r="C22" s="2" t="s">
        <v>299</v>
      </c>
      <c r="D22" s="2" t="s">
        <v>296</v>
      </c>
      <c r="E22" s="2" t="s">
        <v>298</v>
      </c>
      <c r="F22" s="2" t="s">
        <v>297</v>
      </c>
      <c r="G22" s="2" t="s">
        <v>295</v>
      </c>
      <c r="H22" s="2" t="s">
        <v>46</v>
      </c>
      <c r="L22" s="2">
        <v>21</v>
      </c>
    </row>
    <row r="23" spans="1:12" ht="14.45" customHeight="1" x14ac:dyDescent="0.25">
      <c r="A23" s="2" t="s">
        <v>47</v>
      </c>
      <c r="B23" s="2" t="s">
        <v>305</v>
      </c>
      <c r="C23" s="2" t="s">
        <v>304</v>
      </c>
      <c r="D23" s="2" t="s">
        <v>301</v>
      </c>
      <c r="E23" s="2" t="s">
        <v>303</v>
      </c>
      <c r="F23" s="2" t="s">
        <v>302</v>
      </c>
      <c r="G23" s="2" t="s">
        <v>47</v>
      </c>
      <c r="H23" s="2" t="s">
        <v>47</v>
      </c>
      <c r="L23" s="2">
        <v>22</v>
      </c>
    </row>
    <row r="24" spans="1:12" ht="14.45" customHeight="1" x14ac:dyDescent="0.25">
      <c r="A24" s="2" t="s">
        <v>48</v>
      </c>
      <c r="B24" s="2" t="s">
        <v>311</v>
      </c>
      <c r="C24" s="2" t="s">
        <v>310</v>
      </c>
      <c r="D24" s="2" t="s">
        <v>307</v>
      </c>
      <c r="E24" s="2" t="s">
        <v>309</v>
      </c>
      <c r="F24" s="2" t="s">
        <v>308</v>
      </c>
      <c r="G24" s="2" t="s">
        <v>306</v>
      </c>
      <c r="H24" s="2" t="s">
        <v>48</v>
      </c>
      <c r="L24" s="2">
        <v>23</v>
      </c>
    </row>
    <row r="25" spans="1:12" ht="14.45" customHeight="1" x14ac:dyDescent="0.25">
      <c r="A25" s="2" t="s">
        <v>49</v>
      </c>
      <c r="B25" s="2" t="s">
        <v>315</v>
      </c>
      <c r="C25" s="2" t="s">
        <v>314</v>
      </c>
      <c r="D25" s="2" t="s">
        <v>49</v>
      </c>
      <c r="E25" s="2" t="s">
        <v>313</v>
      </c>
      <c r="F25" s="2" t="s">
        <v>312</v>
      </c>
      <c r="G25" s="2" t="s">
        <v>49</v>
      </c>
      <c r="H25" s="2" t="s">
        <v>49</v>
      </c>
      <c r="L25" s="2">
        <v>24</v>
      </c>
    </row>
    <row r="26" spans="1:12" ht="14.45" customHeight="1" x14ac:dyDescent="0.25">
      <c r="A26" s="2" t="s">
        <v>50</v>
      </c>
      <c r="B26" s="2" t="s">
        <v>320</v>
      </c>
      <c r="C26" s="2" t="s">
        <v>319</v>
      </c>
      <c r="D26" s="2" t="s">
        <v>317</v>
      </c>
      <c r="E26" s="2" t="s">
        <v>316</v>
      </c>
      <c r="F26" s="2" t="s">
        <v>318</v>
      </c>
      <c r="G26" s="2" t="s">
        <v>316</v>
      </c>
      <c r="H26" s="2" t="s">
        <v>50</v>
      </c>
      <c r="L26" s="2">
        <v>25</v>
      </c>
    </row>
    <row r="27" spans="1:12" ht="14.45" customHeight="1" x14ac:dyDescent="0.25">
      <c r="A27" s="3" t="s">
        <v>1882</v>
      </c>
      <c r="B27" s="2" t="s">
        <v>1397</v>
      </c>
      <c r="C27" s="2" t="s">
        <v>1420</v>
      </c>
      <c r="D27" s="2" t="s">
        <v>1441</v>
      </c>
      <c r="E27" s="3" t="s">
        <v>1369</v>
      </c>
      <c r="F27" s="2" t="s">
        <v>1461</v>
      </c>
      <c r="G27" s="2" t="s">
        <v>1369</v>
      </c>
      <c r="H27" s="3" t="s">
        <v>1366</v>
      </c>
      <c r="I27" s="2">
        <v>1</v>
      </c>
      <c r="L27" s="2">
        <v>26</v>
      </c>
    </row>
    <row r="28" spans="1:12" ht="14.45" customHeight="1" x14ac:dyDescent="0.25">
      <c r="A28" s="3" t="s">
        <v>1881</v>
      </c>
      <c r="B28" s="2" t="s">
        <v>1398</v>
      </c>
      <c r="C28" s="2" t="s">
        <v>1421</v>
      </c>
      <c r="D28" s="2" t="s">
        <v>1442</v>
      </c>
      <c r="E28" s="3" t="s">
        <v>1370</v>
      </c>
      <c r="F28" s="2" t="s">
        <v>1789</v>
      </c>
      <c r="G28" s="2" t="s">
        <v>1370</v>
      </c>
      <c r="H28" s="3" t="s">
        <v>1367</v>
      </c>
      <c r="I28" s="2">
        <v>1</v>
      </c>
      <c r="L28" s="2">
        <v>27</v>
      </c>
    </row>
    <row r="29" spans="1:12" ht="14.45" customHeight="1" x14ac:dyDescent="0.25">
      <c r="A29" s="2" t="s">
        <v>51</v>
      </c>
      <c r="B29" s="2" t="s">
        <v>324</v>
      </c>
      <c r="C29" s="2" t="s">
        <v>323</v>
      </c>
      <c r="D29" s="2" t="s">
        <v>321</v>
      </c>
      <c r="E29" s="2" t="s">
        <v>51</v>
      </c>
      <c r="F29" s="2" t="s">
        <v>322</v>
      </c>
      <c r="G29" s="2" t="s">
        <v>51</v>
      </c>
      <c r="H29" s="2" t="s">
        <v>51</v>
      </c>
      <c r="L29" s="2">
        <v>28</v>
      </c>
    </row>
    <row r="30" spans="1:12" ht="14.45" customHeight="1" x14ac:dyDescent="0.25">
      <c r="A30" s="2" t="s">
        <v>52</v>
      </c>
      <c r="B30" s="2" t="s">
        <v>329</v>
      </c>
      <c r="C30" s="2" t="s">
        <v>328</v>
      </c>
      <c r="D30" s="2" t="s">
        <v>325</v>
      </c>
      <c r="E30" s="2" t="s">
        <v>327</v>
      </c>
      <c r="F30" s="2" t="s">
        <v>326</v>
      </c>
      <c r="G30" s="2" t="s">
        <v>52</v>
      </c>
      <c r="H30" s="2" t="s">
        <v>52</v>
      </c>
      <c r="L30" s="2">
        <v>29</v>
      </c>
    </row>
    <row r="31" spans="1:12" ht="14.45" customHeight="1" x14ac:dyDescent="0.25">
      <c r="A31" s="2" t="s">
        <v>53</v>
      </c>
      <c r="B31" s="2" t="s">
        <v>332</v>
      </c>
      <c r="C31" s="2" t="s">
        <v>331</v>
      </c>
      <c r="D31" s="2" t="s">
        <v>53</v>
      </c>
      <c r="E31" s="2" t="s">
        <v>53</v>
      </c>
      <c r="F31" s="2" t="s">
        <v>330</v>
      </c>
      <c r="G31" s="2" t="s">
        <v>53</v>
      </c>
      <c r="H31" s="2" t="s">
        <v>53</v>
      </c>
      <c r="L31" s="2">
        <v>30</v>
      </c>
    </row>
    <row r="32" spans="1:12" ht="14.45" customHeight="1" x14ac:dyDescent="0.25">
      <c r="A32" s="2" t="s">
        <v>54</v>
      </c>
      <c r="B32" s="2" t="s">
        <v>335</v>
      </c>
      <c r="C32" s="2" t="s">
        <v>334</v>
      </c>
      <c r="D32" s="2" t="s">
        <v>54</v>
      </c>
      <c r="E32" s="2" t="s">
        <v>54</v>
      </c>
      <c r="F32" s="2" t="s">
        <v>333</v>
      </c>
      <c r="G32" s="2" t="s">
        <v>54</v>
      </c>
      <c r="H32" s="2" t="s">
        <v>54</v>
      </c>
      <c r="L32" s="2">
        <v>31</v>
      </c>
    </row>
    <row r="33" spans="1:12" ht="14.45" customHeight="1" x14ac:dyDescent="0.25">
      <c r="A33" s="2" t="s">
        <v>352</v>
      </c>
      <c r="B33" s="2" t="s">
        <v>356</v>
      </c>
      <c r="C33" s="2" t="s">
        <v>355</v>
      </c>
      <c r="D33" s="2" t="s">
        <v>353</v>
      </c>
      <c r="E33" s="2" t="s">
        <v>352</v>
      </c>
      <c r="F33" s="2" t="s">
        <v>354</v>
      </c>
      <c r="G33" s="2" t="s">
        <v>352</v>
      </c>
      <c r="H33" s="2" t="s">
        <v>352</v>
      </c>
      <c r="L33" s="2">
        <v>32</v>
      </c>
    </row>
    <row r="34" spans="1:12" ht="14.45" customHeight="1" x14ac:dyDescent="0.25">
      <c r="A34" s="2" t="s">
        <v>55</v>
      </c>
      <c r="B34" s="2" t="s">
        <v>341</v>
      </c>
      <c r="C34" s="2" t="s">
        <v>340</v>
      </c>
      <c r="D34" s="2" t="s">
        <v>337</v>
      </c>
      <c r="E34" s="2" t="s">
        <v>339</v>
      </c>
      <c r="F34" s="2" t="s">
        <v>338</v>
      </c>
      <c r="G34" s="2" t="s">
        <v>336</v>
      </c>
      <c r="H34" s="2" t="s">
        <v>55</v>
      </c>
      <c r="L34" s="2">
        <v>33</v>
      </c>
    </row>
    <row r="35" spans="1:12" ht="14.45" customHeight="1" x14ac:dyDescent="0.25">
      <c r="A35" s="2" t="s">
        <v>56</v>
      </c>
      <c r="B35" s="2" t="s">
        <v>347</v>
      </c>
      <c r="C35" s="2" t="s">
        <v>346</v>
      </c>
      <c r="D35" s="2" t="s">
        <v>343</v>
      </c>
      <c r="E35" s="2" t="s">
        <v>345</v>
      </c>
      <c r="F35" s="2" t="s">
        <v>344</v>
      </c>
      <c r="G35" s="2" t="s">
        <v>342</v>
      </c>
      <c r="H35" s="2" t="s">
        <v>56</v>
      </c>
      <c r="L35" s="2">
        <v>34</v>
      </c>
    </row>
    <row r="36" spans="1:12" ht="14.45" customHeight="1" x14ac:dyDescent="0.25">
      <c r="A36" s="2" t="s">
        <v>57</v>
      </c>
      <c r="B36" s="2" t="s">
        <v>351</v>
      </c>
      <c r="C36" s="2" t="s">
        <v>350</v>
      </c>
      <c r="D36" s="2" t="s">
        <v>57</v>
      </c>
      <c r="E36" s="2" t="s">
        <v>348</v>
      </c>
      <c r="F36" s="2" t="s">
        <v>349</v>
      </c>
      <c r="G36" s="2" t="s">
        <v>348</v>
      </c>
      <c r="H36" s="2" t="s">
        <v>57</v>
      </c>
      <c r="L36" s="2">
        <v>35</v>
      </c>
    </row>
    <row r="37" spans="1:12" ht="14.45" customHeight="1" x14ac:dyDescent="0.25">
      <c r="A37" s="2" t="s">
        <v>58</v>
      </c>
      <c r="B37" s="2" t="s">
        <v>362</v>
      </c>
      <c r="C37" s="2" t="s">
        <v>361</v>
      </c>
      <c r="D37" s="2" t="s">
        <v>358</v>
      </c>
      <c r="E37" s="2" t="s">
        <v>360</v>
      </c>
      <c r="F37" s="2" t="s">
        <v>359</v>
      </c>
      <c r="G37" s="2" t="s">
        <v>357</v>
      </c>
      <c r="H37" s="2" t="s">
        <v>58</v>
      </c>
      <c r="L37" s="2">
        <v>36</v>
      </c>
    </row>
    <row r="38" spans="1:12" ht="14.45" customHeight="1" x14ac:dyDescent="0.25">
      <c r="A38" s="2" t="s">
        <v>59</v>
      </c>
      <c r="B38" s="2" t="s">
        <v>367</v>
      </c>
      <c r="C38" s="2" t="s">
        <v>366</v>
      </c>
      <c r="D38" s="2" t="s">
        <v>363</v>
      </c>
      <c r="E38" s="2" t="s">
        <v>365</v>
      </c>
      <c r="F38" s="2" t="s">
        <v>364</v>
      </c>
      <c r="G38" s="2" t="s">
        <v>59</v>
      </c>
      <c r="H38" s="2" t="s">
        <v>59</v>
      </c>
      <c r="L38" s="2">
        <v>37</v>
      </c>
    </row>
    <row r="39" spans="1:12" ht="14.45" customHeight="1" x14ac:dyDescent="0.25">
      <c r="A39" s="2" t="s">
        <v>60</v>
      </c>
      <c r="B39" s="2" t="s">
        <v>371</v>
      </c>
      <c r="C39" s="2" t="s">
        <v>370</v>
      </c>
      <c r="D39" s="2" t="s">
        <v>368</v>
      </c>
      <c r="E39" s="2" t="s">
        <v>60</v>
      </c>
      <c r="F39" s="2" t="s">
        <v>369</v>
      </c>
      <c r="G39" s="2" t="s">
        <v>60</v>
      </c>
      <c r="H39" s="2" t="s">
        <v>60</v>
      </c>
      <c r="L39" s="2">
        <v>38</v>
      </c>
    </row>
    <row r="40" spans="1:12" ht="14.45" customHeight="1" x14ac:dyDescent="0.25">
      <c r="A40" s="2" t="s">
        <v>61</v>
      </c>
      <c r="B40" s="2" t="s">
        <v>376</v>
      </c>
      <c r="C40" s="2" t="s">
        <v>375</v>
      </c>
      <c r="D40" s="2" t="s">
        <v>372</v>
      </c>
      <c r="E40" s="2" t="s">
        <v>374</v>
      </c>
      <c r="F40" s="2" t="s">
        <v>373</v>
      </c>
      <c r="G40" s="2" t="s">
        <v>61</v>
      </c>
      <c r="H40" s="2" t="s">
        <v>61</v>
      </c>
      <c r="L40" s="2">
        <v>39</v>
      </c>
    </row>
    <row r="41" spans="1:12" ht="14.45" customHeight="1" x14ac:dyDescent="0.25">
      <c r="A41" s="4" t="s">
        <v>1884</v>
      </c>
      <c r="B41" s="2" t="s">
        <v>1399</v>
      </c>
      <c r="C41" s="2" t="s">
        <v>1422</v>
      </c>
      <c r="D41" s="2" t="s">
        <v>1443</v>
      </c>
      <c r="E41" s="4" t="s">
        <v>1371</v>
      </c>
      <c r="F41" s="2" t="s">
        <v>1462</v>
      </c>
      <c r="G41" s="2" t="s">
        <v>1480</v>
      </c>
      <c r="H41" s="4" t="s">
        <v>1368</v>
      </c>
      <c r="I41" s="2">
        <v>1</v>
      </c>
      <c r="L41" s="2">
        <v>40</v>
      </c>
    </row>
    <row r="42" spans="1:12" ht="14.45" customHeight="1" x14ac:dyDescent="0.25">
      <c r="A42" s="4" t="s">
        <v>1883</v>
      </c>
      <c r="B42" s="2" t="s">
        <v>1400</v>
      </c>
      <c r="C42" s="2" t="s">
        <v>1423</v>
      </c>
      <c r="D42" s="2" t="s">
        <v>1444</v>
      </c>
      <c r="E42" s="4" t="s">
        <v>1790</v>
      </c>
      <c r="F42" s="2" t="s">
        <v>1791</v>
      </c>
      <c r="G42" s="2" t="s">
        <v>1481</v>
      </c>
      <c r="H42" s="4" t="s">
        <v>1374</v>
      </c>
      <c r="I42" s="2">
        <v>1</v>
      </c>
      <c r="L42" s="2">
        <v>41</v>
      </c>
    </row>
    <row r="43" spans="1:12" ht="14.45" customHeight="1" x14ac:dyDescent="0.25">
      <c r="A43" s="2" t="s">
        <v>62</v>
      </c>
      <c r="B43" s="2" t="s">
        <v>391</v>
      </c>
      <c r="C43" s="2" t="s">
        <v>390</v>
      </c>
      <c r="D43" s="2" t="s">
        <v>387</v>
      </c>
      <c r="E43" s="2" t="s">
        <v>389</v>
      </c>
      <c r="F43" s="2" t="s">
        <v>388</v>
      </c>
      <c r="G43" s="2" t="s">
        <v>62</v>
      </c>
      <c r="H43" s="2" t="s">
        <v>62</v>
      </c>
      <c r="L43" s="2">
        <v>42</v>
      </c>
    </row>
    <row r="44" spans="1:12" ht="14.45" customHeight="1" x14ac:dyDescent="0.25">
      <c r="A44" s="2" t="s">
        <v>63</v>
      </c>
      <c r="B44" s="2" t="s">
        <v>396</v>
      </c>
      <c r="C44" s="2" t="s">
        <v>395</v>
      </c>
      <c r="D44" s="2" t="s">
        <v>393</v>
      </c>
      <c r="E44" s="2" t="s">
        <v>393</v>
      </c>
      <c r="F44" s="2" t="s">
        <v>394</v>
      </c>
      <c r="G44" s="2" t="s">
        <v>392</v>
      </c>
      <c r="H44" s="2" t="s">
        <v>63</v>
      </c>
      <c r="L44" s="2">
        <v>43</v>
      </c>
    </row>
    <row r="45" spans="1:12" ht="14.45" customHeight="1" x14ac:dyDescent="0.25">
      <c r="A45" s="2" t="s">
        <v>64</v>
      </c>
      <c r="B45" s="2" t="s">
        <v>402</v>
      </c>
      <c r="C45" s="2" t="s">
        <v>401</v>
      </c>
      <c r="D45" s="2" t="s">
        <v>398</v>
      </c>
      <c r="E45" s="2" t="s">
        <v>400</v>
      </c>
      <c r="F45" s="2" t="s">
        <v>399</v>
      </c>
      <c r="G45" s="2" t="s">
        <v>397</v>
      </c>
      <c r="H45" s="2" t="s">
        <v>64</v>
      </c>
      <c r="L45" s="2">
        <v>44</v>
      </c>
    </row>
    <row r="46" spans="1:12" ht="14.45" customHeight="1" x14ac:dyDescent="0.25">
      <c r="A46" s="2" t="s">
        <v>65</v>
      </c>
      <c r="B46" s="2" t="s">
        <v>408</v>
      </c>
      <c r="C46" s="2" t="s">
        <v>407</v>
      </c>
      <c r="D46" s="2" t="s">
        <v>404</v>
      </c>
      <c r="E46" s="2" t="s">
        <v>406</v>
      </c>
      <c r="F46" s="2" t="s">
        <v>405</v>
      </c>
      <c r="G46" s="2" t="s">
        <v>403</v>
      </c>
      <c r="H46" s="2" t="s">
        <v>65</v>
      </c>
      <c r="L46" s="2">
        <v>45</v>
      </c>
    </row>
    <row r="47" spans="1:12" ht="14.45" customHeight="1" x14ac:dyDescent="0.25">
      <c r="A47" s="2" t="s">
        <v>66</v>
      </c>
      <c r="B47" s="2" t="s">
        <v>411</v>
      </c>
      <c r="C47" s="2" t="s">
        <v>410</v>
      </c>
      <c r="D47" s="2" t="s">
        <v>66</v>
      </c>
      <c r="E47" s="2" t="s">
        <v>66</v>
      </c>
      <c r="F47" s="2" t="s">
        <v>409</v>
      </c>
      <c r="G47" s="2" t="s">
        <v>66</v>
      </c>
      <c r="H47" s="2" t="s">
        <v>66</v>
      </c>
      <c r="L47" s="2">
        <v>46</v>
      </c>
    </row>
    <row r="48" spans="1:12" ht="14.45" customHeight="1" x14ac:dyDescent="0.25">
      <c r="A48" s="2" t="s">
        <v>67</v>
      </c>
      <c r="B48" s="2" t="s">
        <v>1401</v>
      </c>
      <c r="C48" s="2" t="s">
        <v>415</v>
      </c>
      <c r="D48" s="2" t="s">
        <v>67</v>
      </c>
      <c r="E48" s="2" t="s">
        <v>414</v>
      </c>
      <c r="F48" s="2" t="s">
        <v>413</v>
      </c>
      <c r="G48" s="2" t="s">
        <v>412</v>
      </c>
      <c r="H48" s="2" t="s">
        <v>67</v>
      </c>
      <c r="L48" s="2">
        <v>47</v>
      </c>
    </row>
    <row r="49" spans="1:12" ht="14.45" customHeight="1" x14ac:dyDescent="0.25">
      <c r="A49" s="2" t="s">
        <v>68</v>
      </c>
      <c r="B49" s="2" t="s">
        <v>421</v>
      </c>
      <c r="C49" s="2" t="s">
        <v>420</v>
      </c>
      <c r="D49" s="2" t="s">
        <v>417</v>
      </c>
      <c r="E49" s="2" t="s">
        <v>419</v>
      </c>
      <c r="F49" s="2" t="s">
        <v>418</v>
      </c>
      <c r="G49" s="2" t="s">
        <v>416</v>
      </c>
      <c r="H49" s="2" t="s">
        <v>68</v>
      </c>
      <c r="L49" s="2">
        <v>48</v>
      </c>
    </row>
    <row r="50" spans="1:12" ht="14.45" customHeight="1" x14ac:dyDescent="0.25">
      <c r="A50" s="2" t="s">
        <v>69</v>
      </c>
      <c r="B50" s="2" t="s">
        <v>427</v>
      </c>
      <c r="C50" s="2" t="s">
        <v>426</v>
      </c>
      <c r="D50" s="2" t="s">
        <v>423</v>
      </c>
      <c r="E50" s="2" t="s">
        <v>425</v>
      </c>
      <c r="F50" s="2" t="s">
        <v>424</v>
      </c>
      <c r="G50" s="2" t="s">
        <v>422</v>
      </c>
      <c r="H50" s="2" t="s">
        <v>69</v>
      </c>
      <c r="L50" s="2">
        <v>49</v>
      </c>
    </row>
    <row r="51" spans="1:12" ht="14.45" customHeight="1" x14ac:dyDescent="0.25">
      <c r="A51" s="2" t="s">
        <v>70</v>
      </c>
      <c r="B51" s="2" t="s">
        <v>432</v>
      </c>
      <c r="C51" s="2" t="s">
        <v>431</v>
      </c>
      <c r="D51" s="2" t="s">
        <v>429</v>
      </c>
      <c r="E51" s="2" t="s">
        <v>428</v>
      </c>
      <c r="F51" s="2" t="s">
        <v>430</v>
      </c>
      <c r="G51" s="2" t="s">
        <v>428</v>
      </c>
      <c r="H51" s="2" t="s">
        <v>70</v>
      </c>
      <c r="L51" s="2">
        <v>50</v>
      </c>
    </row>
    <row r="52" spans="1:12" ht="14.45" customHeight="1" x14ac:dyDescent="0.25">
      <c r="A52" s="2" t="s">
        <v>71</v>
      </c>
      <c r="B52" s="2" t="s">
        <v>1792</v>
      </c>
      <c r="C52" s="2" t="s">
        <v>436</v>
      </c>
      <c r="D52" s="2" t="s">
        <v>434</v>
      </c>
      <c r="E52" s="2" t="s">
        <v>433</v>
      </c>
      <c r="F52" s="2" t="s">
        <v>435</v>
      </c>
      <c r="G52" s="2" t="s">
        <v>433</v>
      </c>
      <c r="H52" s="2" t="s">
        <v>71</v>
      </c>
      <c r="L52" s="2">
        <v>51</v>
      </c>
    </row>
    <row r="53" spans="1:12" ht="14.45" customHeight="1" x14ac:dyDescent="0.25">
      <c r="A53" s="2" t="s">
        <v>72</v>
      </c>
      <c r="B53" s="2" t="s">
        <v>439</v>
      </c>
      <c r="C53" s="2" t="s">
        <v>438</v>
      </c>
      <c r="D53" s="2" t="s">
        <v>72</v>
      </c>
      <c r="E53" s="2" t="s">
        <v>72</v>
      </c>
      <c r="F53" s="2" t="s">
        <v>437</v>
      </c>
      <c r="G53" s="2" t="s">
        <v>72</v>
      </c>
      <c r="H53" s="2" t="s">
        <v>72</v>
      </c>
      <c r="L53" s="2">
        <v>52</v>
      </c>
    </row>
    <row r="54" spans="1:12" ht="14.45" customHeight="1" x14ac:dyDescent="0.25">
      <c r="A54" s="2" t="s">
        <v>73</v>
      </c>
      <c r="B54" s="2" t="s">
        <v>443</v>
      </c>
      <c r="C54" s="2" t="s">
        <v>442</v>
      </c>
      <c r="D54" s="2" t="s">
        <v>440</v>
      </c>
      <c r="E54" s="2" t="s">
        <v>73</v>
      </c>
      <c r="F54" s="2" t="s">
        <v>441</v>
      </c>
      <c r="G54" s="2" t="s">
        <v>73</v>
      </c>
      <c r="H54" s="2" t="s">
        <v>73</v>
      </c>
      <c r="L54" s="2">
        <v>53</v>
      </c>
    </row>
    <row r="55" spans="1:12" ht="14.45" customHeight="1" x14ac:dyDescent="0.25">
      <c r="A55" s="2" t="s">
        <v>74</v>
      </c>
      <c r="B55" s="2" t="s">
        <v>448</v>
      </c>
      <c r="C55" s="2" t="s">
        <v>447</v>
      </c>
      <c r="D55" s="2" t="s">
        <v>445</v>
      </c>
      <c r="E55" s="2" t="s">
        <v>444</v>
      </c>
      <c r="F55" s="2" t="s">
        <v>446</v>
      </c>
      <c r="G55" s="2" t="s">
        <v>444</v>
      </c>
      <c r="H55" s="2" t="s">
        <v>74</v>
      </c>
      <c r="L55" s="2">
        <v>54</v>
      </c>
    </row>
    <row r="56" spans="1:12" ht="14.45" customHeight="1" x14ac:dyDescent="0.25">
      <c r="A56" s="2" t="s">
        <v>75</v>
      </c>
      <c r="B56" s="2" t="s">
        <v>453</v>
      </c>
      <c r="C56" s="2" t="s">
        <v>452</v>
      </c>
      <c r="D56" s="2" t="s">
        <v>449</v>
      </c>
      <c r="E56" s="2" t="s">
        <v>451</v>
      </c>
      <c r="F56" s="2" t="s">
        <v>450</v>
      </c>
      <c r="G56" s="2" t="s">
        <v>75</v>
      </c>
      <c r="H56" s="2" t="s">
        <v>75</v>
      </c>
      <c r="L56" s="2">
        <v>55</v>
      </c>
    </row>
    <row r="57" spans="1:12" ht="14.45" customHeight="1" x14ac:dyDescent="0.25">
      <c r="A57" s="2" t="s">
        <v>76</v>
      </c>
      <c r="B57" s="2" t="s">
        <v>459</v>
      </c>
      <c r="C57" s="2" t="s">
        <v>458</v>
      </c>
      <c r="D57" s="2" t="s">
        <v>455</v>
      </c>
      <c r="E57" s="2" t="s">
        <v>457</v>
      </c>
      <c r="F57" s="2" t="s">
        <v>456</v>
      </c>
      <c r="G57" s="2" t="s">
        <v>454</v>
      </c>
      <c r="H57" s="2" t="s">
        <v>76</v>
      </c>
      <c r="L57" s="2">
        <v>56</v>
      </c>
    </row>
    <row r="58" spans="1:12" ht="14.45" customHeight="1" x14ac:dyDescent="0.25">
      <c r="A58" s="2" t="s">
        <v>77</v>
      </c>
      <c r="B58" s="2" t="s">
        <v>462</v>
      </c>
      <c r="C58" s="2" t="s">
        <v>461</v>
      </c>
      <c r="D58" s="2" t="s">
        <v>77</v>
      </c>
      <c r="E58" s="2" t="s">
        <v>77</v>
      </c>
      <c r="F58" s="2" t="s">
        <v>460</v>
      </c>
      <c r="G58" s="2" t="s">
        <v>77</v>
      </c>
      <c r="H58" s="2" t="s">
        <v>77</v>
      </c>
      <c r="L58" s="2">
        <v>57</v>
      </c>
    </row>
    <row r="59" spans="1:12" ht="14.45" customHeight="1" x14ac:dyDescent="0.25">
      <c r="A59" s="2" t="s">
        <v>78</v>
      </c>
      <c r="B59" s="2" t="s">
        <v>468</v>
      </c>
      <c r="C59" s="2" t="s">
        <v>467</v>
      </c>
      <c r="D59" s="2" t="s">
        <v>464</v>
      </c>
      <c r="E59" s="2" t="s">
        <v>466</v>
      </c>
      <c r="F59" s="2" t="s">
        <v>465</v>
      </c>
      <c r="G59" s="2" t="s">
        <v>463</v>
      </c>
      <c r="H59" s="2" t="s">
        <v>78</v>
      </c>
      <c r="L59" s="2">
        <v>58</v>
      </c>
    </row>
    <row r="60" spans="1:12" ht="14.45" customHeight="1" x14ac:dyDescent="0.25">
      <c r="A60" s="2" t="s">
        <v>79</v>
      </c>
      <c r="B60" s="2" t="s">
        <v>473</v>
      </c>
      <c r="C60" s="2" t="s">
        <v>472</v>
      </c>
      <c r="D60" s="2" t="s">
        <v>469</v>
      </c>
      <c r="E60" s="2" t="s">
        <v>471</v>
      </c>
      <c r="F60" s="2" t="s">
        <v>470</v>
      </c>
      <c r="G60" s="2" t="s">
        <v>79</v>
      </c>
      <c r="H60" s="2" t="s">
        <v>79</v>
      </c>
      <c r="L60" s="2">
        <v>59</v>
      </c>
    </row>
    <row r="61" spans="1:12" ht="14.45" customHeight="1" x14ac:dyDescent="0.25">
      <c r="A61" s="2" t="s">
        <v>80</v>
      </c>
      <c r="B61" s="2" t="s">
        <v>478</v>
      </c>
      <c r="C61" s="2" t="s">
        <v>477</v>
      </c>
      <c r="D61" s="2" t="s">
        <v>474</v>
      </c>
      <c r="E61" s="2" t="s">
        <v>476</v>
      </c>
      <c r="F61" s="2" t="s">
        <v>475</v>
      </c>
      <c r="G61" s="2" t="s">
        <v>80</v>
      </c>
      <c r="H61" s="2" t="s">
        <v>80</v>
      </c>
      <c r="L61" s="2">
        <v>60</v>
      </c>
    </row>
    <row r="62" spans="1:12" ht="14.45" customHeight="1" x14ac:dyDescent="0.25">
      <c r="A62" s="3" t="s">
        <v>1876</v>
      </c>
      <c r="B62" s="2" t="s">
        <v>1936</v>
      </c>
      <c r="C62" s="2" t="s">
        <v>961</v>
      </c>
      <c r="D62" s="2" t="s">
        <v>1938</v>
      </c>
      <c r="E62" s="2" t="s">
        <v>960</v>
      </c>
      <c r="F62" s="2" t="s">
        <v>1935</v>
      </c>
      <c r="G62" s="2" t="s">
        <v>1937</v>
      </c>
      <c r="H62" s="3" t="s">
        <v>1876</v>
      </c>
      <c r="L62" s="2">
        <v>61</v>
      </c>
    </row>
    <row r="63" spans="1:12" ht="14.45" customHeight="1" x14ac:dyDescent="0.25">
      <c r="A63" s="2" t="s">
        <v>81</v>
      </c>
      <c r="B63" s="2" t="s">
        <v>484</v>
      </c>
      <c r="C63" s="2" t="s">
        <v>483</v>
      </c>
      <c r="D63" s="2" t="s">
        <v>480</v>
      </c>
      <c r="E63" s="2" t="s">
        <v>482</v>
      </c>
      <c r="F63" s="2" t="s">
        <v>481</v>
      </c>
      <c r="G63" s="2" t="s">
        <v>479</v>
      </c>
      <c r="H63" s="2" t="s">
        <v>81</v>
      </c>
      <c r="L63" s="2">
        <v>62</v>
      </c>
    </row>
    <row r="64" spans="1:12" ht="14.45" customHeight="1" x14ac:dyDescent="0.25">
      <c r="A64" s="2" t="s">
        <v>82</v>
      </c>
      <c r="B64" s="2" t="s">
        <v>488</v>
      </c>
      <c r="C64" s="2" t="s">
        <v>487</v>
      </c>
      <c r="D64" s="2" t="s">
        <v>485</v>
      </c>
      <c r="E64" s="2" t="s">
        <v>82</v>
      </c>
      <c r="F64" s="2" t="s">
        <v>486</v>
      </c>
      <c r="G64" s="2" t="s">
        <v>82</v>
      </c>
      <c r="H64" s="2" t="s">
        <v>82</v>
      </c>
      <c r="L64" s="2">
        <v>63</v>
      </c>
    </row>
    <row r="65" spans="1:12" ht="14.45" customHeight="1" x14ac:dyDescent="0.25">
      <c r="A65" s="2" t="s">
        <v>83</v>
      </c>
      <c r="B65" s="2" t="s">
        <v>494</v>
      </c>
      <c r="C65" s="2" t="s">
        <v>493</v>
      </c>
      <c r="D65" s="2" t="s">
        <v>490</v>
      </c>
      <c r="E65" s="2" t="s">
        <v>492</v>
      </c>
      <c r="F65" s="2" t="s">
        <v>491</v>
      </c>
      <c r="G65" s="2" t="s">
        <v>489</v>
      </c>
      <c r="H65" s="2" t="s">
        <v>83</v>
      </c>
      <c r="L65" s="2">
        <v>64</v>
      </c>
    </row>
    <row r="66" spans="1:12" ht="14.45" customHeight="1" x14ac:dyDescent="0.25">
      <c r="A66" s="2" t="s">
        <v>84</v>
      </c>
      <c r="B66" s="2" t="s">
        <v>499</v>
      </c>
      <c r="C66" s="2" t="s">
        <v>498</v>
      </c>
      <c r="D66" s="2" t="s">
        <v>84</v>
      </c>
      <c r="E66" s="2" t="s">
        <v>497</v>
      </c>
      <c r="F66" s="2" t="s">
        <v>496</v>
      </c>
      <c r="G66" s="2" t="s">
        <v>495</v>
      </c>
      <c r="H66" s="2" t="s">
        <v>84</v>
      </c>
      <c r="L66" s="2">
        <v>65</v>
      </c>
    </row>
    <row r="67" spans="1:12" ht="14.45" customHeight="1" x14ac:dyDescent="0.25">
      <c r="A67" s="2" t="s">
        <v>85</v>
      </c>
      <c r="B67" s="2" t="s">
        <v>504</v>
      </c>
      <c r="C67" s="2" t="s">
        <v>503</v>
      </c>
      <c r="D67" s="2" t="s">
        <v>85</v>
      </c>
      <c r="E67" s="2" t="s">
        <v>502</v>
      </c>
      <c r="F67" s="2" t="s">
        <v>501</v>
      </c>
      <c r="G67" s="2" t="s">
        <v>500</v>
      </c>
      <c r="H67" s="2" t="s">
        <v>85</v>
      </c>
      <c r="L67" s="2">
        <v>66</v>
      </c>
    </row>
    <row r="68" spans="1:12" ht="14.45" customHeight="1" x14ac:dyDescent="0.25">
      <c r="A68" s="2" t="s">
        <v>86</v>
      </c>
      <c r="B68" s="2" t="s">
        <v>510</v>
      </c>
      <c r="C68" s="2" t="s">
        <v>509</v>
      </c>
      <c r="D68" s="2" t="s">
        <v>506</v>
      </c>
      <c r="E68" s="2" t="s">
        <v>508</v>
      </c>
      <c r="F68" s="2" t="s">
        <v>507</v>
      </c>
      <c r="G68" s="2" t="s">
        <v>505</v>
      </c>
      <c r="H68" s="2" t="s">
        <v>86</v>
      </c>
      <c r="L68" s="2">
        <v>67</v>
      </c>
    </row>
    <row r="69" spans="1:12" ht="14.45" customHeight="1" x14ac:dyDescent="0.25">
      <c r="A69" s="2" t="s">
        <v>87</v>
      </c>
      <c r="B69" s="2" t="s">
        <v>515</v>
      </c>
      <c r="C69" s="2" t="s">
        <v>514</v>
      </c>
      <c r="D69" s="2" t="s">
        <v>511</v>
      </c>
      <c r="E69" s="2" t="s">
        <v>513</v>
      </c>
      <c r="F69" s="2" t="s">
        <v>512</v>
      </c>
      <c r="G69" s="2" t="s">
        <v>87</v>
      </c>
      <c r="H69" s="2" t="s">
        <v>87</v>
      </c>
      <c r="L69" s="2">
        <v>68</v>
      </c>
    </row>
    <row r="70" spans="1:12" ht="14.45" customHeight="1" x14ac:dyDescent="0.25">
      <c r="A70" s="2" t="s">
        <v>88</v>
      </c>
      <c r="B70" s="2" t="s">
        <v>521</v>
      </c>
      <c r="C70" s="2" t="s">
        <v>520</v>
      </c>
      <c r="D70" s="2" t="s">
        <v>517</v>
      </c>
      <c r="E70" s="2" t="s">
        <v>519</v>
      </c>
      <c r="F70" s="2" t="s">
        <v>518</v>
      </c>
      <c r="G70" s="2" t="s">
        <v>516</v>
      </c>
      <c r="H70" s="2" t="s">
        <v>88</v>
      </c>
      <c r="L70" s="2">
        <v>69</v>
      </c>
    </row>
    <row r="71" spans="1:12" ht="14.45" customHeight="1" x14ac:dyDescent="0.25">
      <c r="A71" s="2" t="s">
        <v>89</v>
      </c>
      <c r="B71" s="2" t="s">
        <v>525</v>
      </c>
      <c r="C71" s="2" t="s">
        <v>524</v>
      </c>
      <c r="D71" s="2" t="s">
        <v>89</v>
      </c>
      <c r="E71" s="2" t="s">
        <v>523</v>
      </c>
      <c r="F71" s="2" t="s">
        <v>522</v>
      </c>
      <c r="G71" s="2" t="s">
        <v>89</v>
      </c>
      <c r="H71" s="2" t="s">
        <v>89</v>
      </c>
      <c r="L71" s="2">
        <v>70</v>
      </c>
    </row>
    <row r="72" spans="1:12" ht="14.45" customHeight="1" x14ac:dyDescent="0.25">
      <c r="A72" s="2" t="s">
        <v>90</v>
      </c>
      <c r="B72" s="2" t="s">
        <v>531</v>
      </c>
      <c r="C72" s="2" t="s">
        <v>530</v>
      </c>
      <c r="D72" s="2" t="s">
        <v>527</v>
      </c>
      <c r="E72" s="2" t="s">
        <v>529</v>
      </c>
      <c r="F72" s="2" t="s">
        <v>528</v>
      </c>
      <c r="G72" s="2" t="s">
        <v>526</v>
      </c>
      <c r="H72" s="2" t="s">
        <v>90</v>
      </c>
      <c r="L72" s="2">
        <v>71</v>
      </c>
    </row>
    <row r="73" spans="1:12" ht="14.45" customHeight="1" x14ac:dyDescent="0.25">
      <c r="A73" s="2" t="s">
        <v>91</v>
      </c>
      <c r="B73" s="2" t="s">
        <v>535</v>
      </c>
      <c r="C73" s="2" t="s">
        <v>534</v>
      </c>
      <c r="D73" s="2" t="s">
        <v>532</v>
      </c>
      <c r="E73" s="2" t="s">
        <v>91</v>
      </c>
      <c r="F73" s="2" t="s">
        <v>533</v>
      </c>
      <c r="G73" s="2" t="s">
        <v>91</v>
      </c>
      <c r="H73" s="2" t="s">
        <v>91</v>
      </c>
      <c r="L73" s="2">
        <v>72</v>
      </c>
    </row>
    <row r="74" spans="1:12" ht="14.45" customHeight="1" x14ac:dyDescent="0.25">
      <c r="A74" s="2" t="s">
        <v>92</v>
      </c>
      <c r="B74" s="2" t="s">
        <v>538</v>
      </c>
      <c r="C74" s="2" t="s">
        <v>537</v>
      </c>
      <c r="D74" s="2" t="s">
        <v>92</v>
      </c>
      <c r="E74" s="2" t="s">
        <v>92</v>
      </c>
      <c r="F74" s="2" t="s">
        <v>536</v>
      </c>
      <c r="G74" s="2" t="s">
        <v>92</v>
      </c>
      <c r="H74" s="2" t="s">
        <v>92</v>
      </c>
      <c r="L74" s="2">
        <v>73</v>
      </c>
    </row>
    <row r="75" spans="1:12" ht="14.45" customHeight="1" x14ac:dyDescent="0.25">
      <c r="A75" s="2" t="s">
        <v>93</v>
      </c>
      <c r="B75" s="2" t="s">
        <v>543</v>
      </c>
      <c r="C75" s="2" t="s">
        <v>542</v>
      </c>
      <c r="D75" s="2" t="s">
        <v>539</v>
      </c>
      <c r="E75" s="2" t="s">
        <v>541</v>
      </c>
      <c r="F75" s="2" t="s">
        <v>540</v>
      </c>
      <c r="G75" s="2" t="s">
        <v>93</v>
      </c>
      <c r="H75" s="2" t="s">
        <v>93</v>
      </c>
      <c r="L75" s="2">
        <v>74</v>
      </c>
    </row>
    <row r="76" spans="1:12" ht="14.45" customHeight="1" x14ac:dyDescent="0.25">
      <c r="A76" s="2" t="s">
        <v>94</v>
      </c>
      <c r="B76" s="2" t="s">
        <v>548</v>
      </c>
      <c r="C76" s="2" t="s">
        <v>547</v>
      </c>
      <c r="D76" s="2" t="s">
        <v>544</v>
      </c>
      <c r="E76" s="2" t="s">
        <v>546</v>
      </c>
      <c r="F76" s="2" t="s">
        <v>545</v>
      </c>
      <c r="G76" s="2" t="s">
        <v>94</v>
      </c>
      <c r="H76" s="2" t="s">
        <v>94</v>
      </c>
      <c r="L76" s="2">
        <v>75</v>
      </c>
    </row>
    <row r="77" spans="1:12" ht="14.45" customHeight="1" x14ac:dyDescent="0.25">
      <c r="A77" s="2" t="s">
        <v>95</v>
      </c>
      <c r="B77" s="2" t="s">
        <v>553</v>
      </c>
      <c r="C77" s="2" t="s">
        <v>552</v>
      </c>
      <c r="D77" s="2" t="s">
        <v>549</v>
      </c>
      <c r="E77" s="2" t="s">
        <v>551</v>
      </c>
      <c r="F77" s="2" t="s">
        <v>550</v>
      </c>
      <c r="G77" s="2" t="s">
        <v>95</v>
      </c>
      <c r="H77" s="2" t="s">
        <v>95</v>
      </c>
      <c r="L77" s="2">
        <v>76</v>
      </c>
    </row>
    <row r="78" spans="1:12" ht="14.45" customHeight="1" x14ac:dyDescent="0.25">
      <c r="A78" s="2" t="s">
        <v>96</v>
      </c>
      <c r="B78" s="2" t="s">
        <v>558</v>
      </c>
      <c r="C78" s="2" t="s">
        <v>557</v>
      </c>
      <c r="D78" s="2" t="s">
        <v>555</v>
      </c>
      <c r="E78" s="2" t="s">
        <v>96</v>
      </c>
      <c r="F78" s="2" t="s">
        <v>556</v>
      </c>
      <c r="G78" s="2" t="s">
        <v>554</v>
      </c>
      <c r="H78" s="2" t="s">
        <v>96</v>
      </c>
      <c r="L78" s="2">
        <v>77</v>
      </c>
    </row>
    <row r="79" spans="1:12" ht="14.45" customHeight="1" x14ac:dyDescent="0.25">
      <c r="A79" s="2" t="s">
        <v>97</v>
      </c>
      <c r="B79" s="2" t="s">
        <v>561</v>
      </c>
      <c r="C79" s="2" t="s">
        <v>560</v>
      </c>
      <c r="D79" s="2" t="s">
        <v>97</v>
      </c>
      <c r="E79" s="2" t="s">
        <v>97</v>
      </c>
      <c r="F79" s="2" t="s">
        <v>559</v>
      </c>
      <c r="G79" s="2" t="s">
        <v>97</v>
      </c>
      <c r="H79" s="2" t="s">
        <v>97</v>
      </c>
      <c r="L79" s="2">
        <v>78</v>
      </c>
    </row>
    <row r="80" spans="1:12" ht="14.45" customHeight="1" x14ac:dyDescent="0.25">
      <c r="A80" s="2" t="s">
        <v>377</v>
      </c>
      <c r="B80" s="2" t="s">
        <v>382</v>
      </c>
      <c r="C80" s="2" t="s">
        <v>381</v>
      </c>
      <c r="D80" s="2" t="s">
        <v>379</v>
      </c>
      <c r="E80" s="2" t="s">
        <v>378</v>
      </c>
      <c r="F80" s="2" t="s">
        <v>380</v>
      </c>
      <c r="G80" s="2" t="s">
        <v>378</v>
      </c>
      <c r="H80" s="2" t="s">
        <v>377</v>
      </c>
      <c r="L80" s="2">
        <v>79</v>
      </c>
    </row>
    <row r="81" spans="1:12" ht="14.45" customHeight="1" x14ac:dyDescent="0.25">
      <c r="A81" s="2" t="s">
        <v>98</v>
      </c>
      <c r="B81" s="2" t="s">
        <v>567</v>
      </c>
      <c r="C81" s="2" t="s">
        <v>566</v>
      </c>
      <c r="D81" s="2" t="s">
        <v>563</v>
      </c>
      <c r="E81" s="2" t="s">
        <v>565</v>
      </c>
      <c r="F81" s="2" t="s">
        <v>564</v>
      </c>
      <c r="G81" s="2" t="s">
        <v>562</v>
      </c>
      <c r="H81" s="2" t="s">
        <v>98</v>
      </c>
      <c r="L81" s="2">
        <v>80</v>
      </c>
    </row>
    <row r="82" spans="1:12" ht="14.45" customHeight="1" x14ac:dyDescent="0.25">
      <c r="A82" s="2" t="s">
        <v>99</v>
      </c>
      <c r="B82" s="2" t="s">
        <v>573</v>
      </c>
      <c r="C82" s="2" t="s">
        <v>572</v>
      </c>
      <c r="D82" s="2" t="s">
        <v>569</v>
      </c>
      <c r="E82" s="2" t="s">
        <v>571</v>
      </c>
      <c r="F82" s="2" t="s">
        <v>570</v>
      </c>
      <c r="G82" s="2" t="s">
        <v>568</v>
      </c>
      <c r="H82" s="2" t="s">
        <v>99</v>
      </c>
      <c r="L82" s="2">
        <v>81</v>
      </c>
    </row>
    <row r="83" spans="1:12" ht="14.45" customHeight="1" x14ac:dyDescent="0.25">
      <c r="A83" s="2" t="s">
        <v>100</v>
      </c>
      <c r="B83" s="2" t="s">
        <v>578</v>
      </c>
      <c r="C83" s="2" t="s">
        <v>577</v>
      </c>
      <c r="D83" s="2" t="s">
        <v>574</v>
      </c>
      <c r="E83" s="2" t="s">
        <v>576</v>
      </c>
      <c r="F83" s="2" t="s">
        <v>575</v>
      </c>
      <c r="G83" s="2" t="s">
        <v>100</v>
      </c>
      <c r="H83" s="2" t="s">
        <v>100</v>
      </c>
      <c r="L83" s="2">
        <v>82</v>
      </c>
    </row>
    <row r="84" spans="1:12" ht="14.45" customHeight="1" x14ac:dyDescent="0.25">
      <c r="A84" s="4" t="s">
        <v>1886</v>
      </c>
      <c r="B84" s="2" t="s">
        <v>1402</v>
      </c>
      <c r="C84" s="2" t="s">
        <v>1424</v>
      </c>
      <c r="D84" s="2" t="s">
        <v>1445</v>
      </c>
      <c r="E84" s="38" t="s">
        <v>1772</v>
      </c>
      <c r="F84" s="2" t="s">
        <v>1463</v>
      </c>
      <c r="G84" s="2" t="s">
        <v>1482</v>
      </c>
      <c r="H84" s="4" t="s">
        <v>1372</v>
      </c>
      <c r="I84" s="2">
        <v>1</v>
      </c>
      <c r="L84" s="2">
        <v>83</v>
      </c>
    </row>
    <row r="85" spans="1:12" ht="14.45" customHeight="1" x14ac:dyDescent="0.25">
      <c r="A85" s="4" t="s">
        <v>1885</v>
      </c>
      <c r="B85" s="2" t="s">
        <v>1403</v>
      </c>
      <c r="C85" s="2" t="s">
        <v>1425</v>
      </c>
      <c r="D85" s="2" t="s">
        <v>1446</v>
      </c>
      <c r="E85" s="38" t="s">
        <v>1773</v>
      </c>
      <c r="F85" s="2" t="s">
        <v>1464</v>
      </c>
      <c r="G85" s="2" t="s">
        <v>1373</v>
      </c>
      <c r="H85" s="4" t="s">
        <v>1373</v>
      </c>
      <c r="I85" s="2">
        <v>1</v>
      </c>
      <c r="L85" s="2">
        <v>84</v>
      </c>
    </row>
    <row r="86" spans="1:12" ht="14.45" customHeight="1" x14ac:dyDescent="0.25">
      <c r="A86" s="2" t="s">
        <v>101</v>
      </c>
      <c r="B86" s="2" t="s">
        <v>583</v>
      </c>
      <c r="C86" s="2" t="s">
        <v>582</v>
      </c>
      <c r="D86" s="2" t="s">
        <v>579</v>
      </c>
      <c r="E86" s="2" t="s">
        <v>581</v>
      </c>
      <c r="F86" s="2" t="s">
        <v>580</v>
      </c>
      <c r="G86" s="2" t="s">
        <v>101</v>
      </c>
      <c r="H86" s="2" t="s">
        <v>101</v>
      </c>
      <c r="L86" s="2">
        <v>85</v>
      </c>
    </row>
    <row r="87" spans="1:12" ht="14.45" customHeight="1" x14ac:dyDescent="0.25">
      <c r="A87" s="4" t="s">
        <v>1887</v>
      </c>
      <c r="B87" s="2" t="s">
        <v>1404</v>
      </c>
      <c r="C87" s="2" t="s">
        <v>1426</v>
      </c>
      <c r="D87" s="2" t="s">
        <v>1447</v>
      </c>
      <c r="E87" s="38" t="s">
        <v>1774</v>
      </c>
      <c r="F87" s="2" t="s">
        <v>1465</v>
      </c>
      <c r="G87" s="2" t="s">
        <v>1483</v>
      </c>
      <c r="H87" s="4" t="s">
        <v>1375</v>
      </c>
      <c r="I87" s="2">
        <v>1</v>
      </c>
      <c r="L87" s="2">
        <v>86</v>
      </c>
    </row>
    <row r="88" spans="1:12" ht="14.45" customHeight="1" x14ac:dyDescent="0.25">
      <c r="A88" s="4" t="s">
        <v>1888</v>
      </c>
      <c r="B88" s="2" t="s">
        <v>1405</v>
      </c>
      <c r="C88" s="2" t="s">
        <v>1427</v>
      </c>
      <c r="D88" s="2" t="s">
        <v>1448</v>
      </c>
      <c r="E88" s="38" t="s">
        <v>1775</v>
      </c>
      <c r="F88" s="2" t="s">
        <v>1466</v>
      </c>
      <c r="G88" s="2" t="s">
        <v>1376</v>
      </c>
      <c r="H88" s="4" t="s">
        <v>1376</v>
      </c>
      <c r="I88" s="2">
        <v>1</v>
      </c>
      <c r="L88" s="2">
        <v>87</v>
      </c>
    </row>
    <row r="89" spans="1:12" ht="14.45" customHeight="1" x14ac:dyDescent="0.25">
      <c r="A89" s="2" t="s">
        <v>102</v>
      </c>
      <c r="B89" s="2" t="s">
        <v>589</v>
      </c>
      <c r="C89" s="2" t="s">
        <v>588</v>
      </c>
      <c r="D89" s="2" t="s">
        <v>585</v>
      </c>
      <c r="E89" s="2" t="s">
        <v>587</v>
      </c>
      <c r="F89" s="2" t="s">
        <v>586</v>
      </c>
      <c r="G89" s="2" t="s">
        <v>584</v>
      </c>
      <c r="H89" s="2" t="s">
        <v>102</v>
      </c>
      <c r="L89" s="2">
        <v>88</v>
      </c>
    </row>
    <row r="90" spans="1:12" ht="14.45" customHeight="1" x14ac:dyDescent="0.25">
      <c r="A90" s="2" t="s">
        <v>103</v>
      </c>
      <c r="B90" s="2" t="s">
        <v>593</v>
      </c>
      <c r="C90" s="2" t="s">
        <v>592</v>
      </c>
      <c r="D90" s="2" t="s">
        <v>103</v>
      </c>
      <c r="E90" s="2" t="s">
        <v>591</v>
      </c>
      <c r="F90" s="2" t="s">
        <v>590</v>
      </c>
      <c r="G90" s="2" t="s">
        <v>103</v>
      </c>
      <c r="H90" s="2" t="s">
        <v>103</v>
      </c>
      <c r="L90" s="2">
        <v>89</v>
      </c>
    </row>
    <row r="91" spans="1:12" ht="14.45" customHeight="1" x14ac:dyDescent="0.25">
      <c r="A91" s="2" t="s">
        <v>104</v>
      </c>
      <c r="B91" s="2" t="s">
        <v>598</v>
      </c>
      <c r="C91" s="2" t="s">
        <v>597</v>
      </c>
      <c r="D91" s="2" t="s">
        <v>595</v>
      </c>
      <c r="E91" s="2" t="s">
        <v>594</v>
      </c>
      <c r="F91" s="2" t="s">
        <v>596</v>
      </c>
      <c r="G91" s="2" t="s">
        <v>594</v>
      </c>
      <c r="H91" s="2" t="s">
        <v>104</v>
      </c>
      <c r="L91" s="2">
        <v>90</v>
      </c>
    </row>
    <row r="92" spans="1:12" ht="14.45" customHeight="1" x14ac:dyDescent="0.25">
      <c r="A92" s="2" t="s">
        <v>105</v>
      </c>
      <c r="B92" s="2" t="s">
        <v>602</v>
      </c>
      <c r="C92" s="2" t="s">
        <v>601</v>
      </c>
      <c r="D92" s="2" t="s">
        <v>599</v>
      </c>
      <c r="E92" s="2" t="s">
        <v>105</v>
      </c>
      <c r="F92" s="2" t="s">
        <v>600</v>
      </c>
      <c r="G92" s="2" t="s">
        <v>105</v>
      </c>
      <c r="H92" s="2" t="s">
        <v>105</v>
      </c>
      <c r="L92" s="2">
        <v>91</v>
      </c>
    </row>
    <row r="93" spans="1:12" ht="14.45" customHeight="1" x14ac:dyDescent="0.25">
      <c r="A93" s="2" t="s">
        <v>106</v>
      </c>
      <c r="B93" s="2" t="s">
        <v>608</v>
      </c>
      <c r="C93" s="2" t="s">
        <v>607</v>
      </c>
      <c r="D93" s="2" t="s">
        <v>604</v>
      </c>
      <c r="E93" s="2" t="s">
        <v>606</v>
      </c>
      <c r="F93" s="2" t="s">
        <v>605</v>
      </c>
      <c r="G93" s="2" t="s">
        <v>603</v>
      </c>
      <c r="H93" s="2" t="s">
        <v>106</v>
      </c>
      <c r="L93" s="2">
        <v>92</v>
      </c>
    </row>
    <row r="94" spans="1:12" ht="14.45" customHeight="1" x14ac:dyDescent="0.25">
      <c r="A94" s="2" t="s">
        <v>107</v>
      </c>
      <c r="B94" s="2" t="s">
        <v>612</v>
      </c>
      <c r="C94" s="2" t="s">
        <v>611</v>
      </c>
      <c r="D94" s="2" t="s">
        <v>609</v>
      </c>
      <c r="E94" s="2" t="s">
        <v>107</v>
      </c>
      <c r="F94" s="2" t="s">
        <v>610</v>
      </c>
      <c r="G94" s="2" t="s">
        <v>107</v>
      </c>
      <c r="H94" s="2" t="s">
        <v>107</v>
      </c>
      <c r="L94" s="2">
        <v>93</v>
      </c>
    </row>
    <row r="95" spans="1:12" ht="14.45" customHeight="1" x14ac:dyDescent="0.25">
      <c r="A95" s="2" t="s">
        <v>108</v>
      </c>
      <c r="B95" s="2" t="s">
        <v>618</v>
      </c>
      <c r="C95" s="2" t="s">
        <v>617</v>
      </c>
      <c r="D95" s="2" t="s">
        <v>614</v>
      </c>
      <c r="E95" s="2" t="s">
        <v>616</v>
      </c>
      <c r="F95" s="2" t="s">
        <v>615</v>
      </c>
      <c r="G95" s="2" t="s">
        <v>613</v>
      </c>
      <c r="H95" s="2" t="s">
        <v>108</v>
      </c>
      <c r="L95" s="2">
        <v>94</v>
      </c>
    </row>
    <row r="96" spans="1:12" ht="14.45" customHeight="1" x14ac:dyDescent="0.25">
      <c r="A96" s="4" t="s">
        <v>1890</v>
      </c>
      <c r="B96" s="2" t="s">
        <v>1406</v>
      </c>
      <c r="C96" s="2" t="s">
        <v>1428</v>
      </c>
      <c r="D96" s="2" t="s">
        <v>1449</v>
      </c>
      <c r="E96" s="38" t="s">
        <v>1776</v>
      </c>
      <c r="F96" s="2" t="s">
        <v>1467</v>
      </c>
      <c r="G96" s="2" t="s">
        <v>1484</v>
      </c>
      <c r="H96" s="4" t="s">
        <v>1377</v>
      </c>
      <c r="I96" s="2">
        <v>1</v>
      </c>
      <c r="L96" s="2">
        <v>95</v>
      </c>
    </row>
    <row r="97" spans="1:12" ht="14.45" customHeight="1" x14ac:dyDescent="0.25">
      <c r="A97" s="4" t="s">
        <v>1889</v>
      </c>
      <c r="B97" s="2" t="s">
        <v>1407</v>
      </c>
      <c r="C97" s="2" t="s">
        <v>1429</v>
      </c>
      <c r="D97" s="2" t="s">
        <v>1450</v>
      </c>
      <c r="E97" s="38" t="s">
        <v>1777</v>
      </c>
      <c r="F97" s="2" t="s">
        <v>1468</v>
      </c>
      <c r="G97" s="2" t="s">
        <v>1485</v>
      </c>
      <c r="H97" s="4" t="s">
        <v>1378</v>
      </c>
      <c r="I97" s="2">
        <v>1</v>
      </c>
      <c r="L97" s="2">
        <v>96</v>
      </c>
    </row>
    <row r="98" spans="1:12" ht="14.45" customHeight="1" x14ac:dyDescent="0.25">
      <c r="A98" s="2" t="s">
        <v>109</v>
      </c>
      <c r="B98" s="2" t="s">
        <v>624</v>
      </c>
      <c r="C98" s="2" t="s">
        <v>623</v>
      </c>
      <c r="D98" s="2" t="s">
        <v>620</v>
      </c>
      <c r="E98" s="2" t="s">
        <v>622</v>
      </c>
      <c r="F98" s="2" t="s">
        <v>621</v>
      </c>
      <c r="G98" s="2" t="s">
        <v>619</v>
      </c>
      <c r="H98" s="2" t="s">
        <v>109</v>
      </c>
      <c r="L98" s="2">
        <v>97</v>
      </c>
    </row>
    <row r="99" spans="1:12" ht="14.45" customHeight="1" x14ac:dyDescent="0.25">
      <c r="A99" s="2" t="s">
        <v>110</v>
      </c>
      <c r="B99" s="2" t="s">
        <v>628</v>
      </c>
      <c r="C99" s="2" t="s">
        <v>627</v>
      </c>
      <c r="D99" s="2" t="s">
        <v>110</v>
      </c>
      <c r="E99" s="2" t="s">
        <v>626</v>
      </c>
      <c r="F99" s="2" t="s">
        <v>625</v>
      </c>
      <c r="G99" s="2" t="s">
        <v>1837</v>
      </c>
      <c r="H99" s="2" t="s">
        <v>110</v>
      </c>
      <c r="L99" s="2">
        <v>98</v>
      </c>
    </row>
    <row r="100" spans="1:12" ht="14.45" customHeight="1" x14ac:dyDescent="0.25">
      <c r="A100" s="2" t="s">
        <v>111</v>
      </c>
      <c r="B100" s="2" t="s">
        <v>632</v>
      </c>
      <c r="C100" s="2" t="s">
        <v>631</v>
      </c>
      <c r="D100" s="2" t="s">
        <v>111</v>
      </c>
      <c r="E100" s="38" t="s">
        <v>1778</v>
      </c>
      <c r="F100" s="2" t="s">
        <v>630</v>
      </c>
      <c r="G100" s="2" t="s">
        <v>629</v>
      </c>
      <c r="H100" s="2" t="s">
        <v>111</v>
      </c>
      <c r="L100" s="2">
        <v>99</v>
      </c>
    </row>
    <row r="101" spans="1:12" ht="14.45" customHeight="1" x14ac:dyDescent="0.25">
      <c r="A101" s="2" t="s">
        <v>112</v>
      </c>
      <c r="B101" s="2" t="s">
        <v>635</v>
      </c>
      <c r="C101" s="2" t="s">
        <v>634</v>
      </c>
      <c r="D101" s="2" t="s">
        <v>112</v>
      </c>
      <c r="E101" s="2" t="s">
        <v>112</v>
      </c>
      <c r="F101" s="2" t="s">
        <v>633</v>
      </c>
      <c r="G101" s="2" t="s">
        <v>112</v>
      </c>
      <c r="H101" s="2" t="s">
        <v>112</v>
      </c>
      <c r="L101" s="2">
        <v>100</v>
      </c>
    </row>
    <row r="102" spans="1:12" ht="14.45" customHeight="1" x14ac:dyDescent="0.25">
      <c r="A102" s="2" t="s">
        <v>113</v>
      </c>
      <c r="B102" s="2" t="s">
        <v>639</v>
      </c>
      <c r="C102" s="2" t="s">
        <v>638</v>
      </c>
      <c r="D102" s="2" t="s">
        <v>637</v>
      </c>
      <c r="E102" s="38" t="s">
        <v>1779</v>
      </c>
      <c r="F102" s="2" t="s">
        <v>1328</v>
      </c>
      <c r="G102" s="2" t="s">
        <v>636</v>
      </c>
      <c r="H102" s="2" t="s">
        <v>113</v>
      </c>
      <c r="L102" s="2">
        <v>101</v>
      </c>
    </row>
    <row r="103" spans="1:12" ht="14.45" customHeight="1" x14ac:dyDescent="0.25">
      <c r="A103" s="2" t="s">
        <v>114</v>
      </c>
      <c r="B103" s="2" t="s">
        <v>1102</v>
      </c>
      <c r="C103" s="2" t="s">
        <v>1101</v>
      </c>
      <c r="D103" s="2" t="s">
        <v>114</v>
      </c>
      <c r="E103" s="2" t="s">
        <v>114</v>
      </c>
      <c r="F103" s="2" t="s">
        <v>1100</v>
      </c>
      <c r="G103" s="2" t="s">
        <v>114</v>
      </c>
      <c r="H103" s="2" t="s">
        <v>114</v>
      </c>
      <c r="L103" s="2">
        <v>102</v>
      </c>
    </row>
    <row r="104" spans="1:12" ht="14.45" customHeight="1" x14ac:dyDescent="0.25">
      <c r="A104" s="2" t="s">
        <v>115</v>
      </c>
      <c r="B104" s="2" t="s">
        <v>643</v>
      </c>
      <c r="C104" s="2" t="s">
        <v>642</v>
      </c>
      <c r="D104" s="2" t="s">
        <v>640</v>
      </c>
      <c r="E104" s="2" t="s">
        <v>115</v>
      </c>
      <c r="F104" s="2" t="s">
        <v>641</v>
      </c>
      <c r="G104" s="2" t="s">
        <v>115</v>
      </c>
      <c r="H104" s="2" t="s">
        <v>115</v>
      </c>
      <c r="L104" s="2">
        <v>103</v>
      </c>
    </row>
    <row r="105" spans="1:12" ht="14.45" customHeight="1" x14ac:dyDescent="0.25">
      <c r="A105" s="2" t="s">
        <v>116</v>
      </c>
      <c r="B105" s="2" t="s">
        <v>649</v>
      </c>
      <c r="C105" s="2" t="s">
        <v>648</v>
      </c>
      <c r="D105" s="2" t="s">
        <v>645</v>
      </c>
      <c r="E105" s="2" t="s">
        <v>647</v>
      </c>
      <c r="F105" s="2" t="s">
        <v>646</v>
      </c>
      <c r="G105" s="2" t="s">
        <v>644</v>
      </c>
      <c r="H105" s="2" t="s">
        <v>116</v>
      </c>
      <c r="L105" s="2">
        <v>104</v>
      </c>
    </row>
    <row r="106" spans="1:12" ht="14.45" customHeight="1" x14ac:dyDescent="0.25">
      <c r="A106" s="2" t="s">
        <v>117</v>
      </c>
      <c r="B106" s="2" t="s">
        <v>655</v>
      </c>
      <c r="C106" s="2" t="s">
        <v>654</v>
      </c>
      <c r="D106" s="2" t="s">
        <v>651</v>
      </c>
      <c r="E106" s="2" t="s">
        <v>653</v>
      </c>
      <c r="F106" s="2" t="s">
        <v>652</v>
      </c>
      <c r="G106" s="2" t="s">
        <v>650</v>
      </c>
      <c r="H106" s="2" t="s">
        <v>117</v>
      </c>
      <c r="L106" s="2">
        <v>105</v>
      </c>
    </row>
    <row r="107" spans="1:12" ht="14.45" customHeight="1" x14ac:dyDescent="0.25">
      <c r="A107" s="2" t="s">
        <v>118</v>
      </c>
      <c r="B107" s="2" t="s">
        <v>660</v>
      </c>
      <c r="C107" s="2" t="s">
        <v>659</v>
      </c>
      <c r="D107" s="2" t="s">
        <v>656</v>
      </c>
      <c r="E107" s="2" t="s">
        <v>658</v>
      </c>
      <c r="F107" s="2" t="s">
        <v>657</v>
      </c>
      <c r="G107" s="2" t="s">
        <v>118</v>
      </c>
      <c r="H107" s="2" t="s">
        <v>118</v>
      </c>
      <c r="L107" s="2">
        <v>106</v>
      </c>
    </row>
    <row r="108" spans="1:12" ht="14.45" customHeight="1" x14ac:dyDescent="0.25">
      <c r="A108" s="2" t="s">
        <v>119</v>
      </c>
      <c r="B108" s="2" t="s">
        <v>665</v>
      </c>
      <c r="C108" s="2" t="s">
        <v>664</v>
      </c>
      <c r="D108" s="2" t="s">
        <v>662</v>
      </c>
      <c r="E108" s="2" t="s">
        <v>661</v>
      </c>
      <c r="F108" s="2" t="s">
        <v>663</v>
      </c>
      <c r="G108" s="2" t="s">
        <v>661</v>
      </c>
      <c r="H108" s="2" t="s">
        <v>119</v>
      </c>
      <c r="L108" s="2">
        <v>107</v>
      </c>
    </row>
    <row r="109" spans="1:12" ht="14.45" customHeight="1" x14ac:dyDescent="0.25">
      <c r="A109" s="2" t="s">
        <v>120</v>
      </c>
      <c r="B109" s="2" t="s">
        <v>669</v>
      </c>
      <c r="C109" s="2" t="s">
        <v>668</v>
      </c>
      <c r="D109" s="2" t="s">
        <v>120</v>
      </c>
      <c r="E109" s="2" t="s">
        <v>667</v>
      </c>
      <c r="F109" s="2" t="s">
        <v>666</v>
      </c>
      <c r="G109" s="2" t="s">
        <v>120</v>
      </c>
      <c r="H109" s="2" t="s">
        <v>120</v>
      </c>
      <c r="L109" s="2">
        <v>108</v>
      </c>
    </row>
    <row r="110" spans="1:12" ht="14.45" customHeight="1" x14ac:dyDescent="0.25">
      <c r="A110" s="2" t="s">
        <v>121</v>
      </c>
      <c r="B110" s="2" t="s">
        <v>673</v>
      </c>
      <c r="C110" s="2" t="s">
        <v>672</v>
      </c>
      <c r="D110" s="2" t="s">
        <v>670</v>
      </c>
      <c r="E110" s="2" t="s">
        <v>670</v>
      </c>
      <c r="F110" s="2" t="s">
        <v>671</v>
      </c>
      <c r="G110" s="2" t="s">
        <v>121</v>
      </c>
      <c r="H110" s="2" t="s">
        <v>121</v>
      </c>
      <c r="L110" s="2">
        <v>109</v>
      </c>
    </row>
    <row r="111" spans="1:12" ht="14.45" customHeight="1" x14ac:dyDescent="0.25">
      <c r="A111" s="2" t="s">
        <v>1329</v>
      </c>
      <c r="B111" s="2" t="s">
        <v>1333</v>
      </c>
      <c r="C111" s="2" t="s">
        <v>1334</v>
      </c>
      <c r="D111" s="2" t="s">
        <v>1335</v>
      </c>
      <c r="E111" s="2" t="s">
        <v>1336</v>
      </c>
      <c r="F111" s="2" t="s">
        <v>1337</v>
      </c>
      <c r="G111" s="2" t="s">
        <v>1338</v>
      </c>
      <c r="H111" s="2" t="s">
        <v>1329</v>
      </c>
      <c r="L111" s="2">
        <v>110</v>
      </c>
    </row>
    <row r="112" spans="1:12" ht="14.45" customHeight="1" x14ac:dyDescent="0.25">
      <c r="A112" s="2" t="s">
        <v>122</v>
      </c>
      <c r="B112" s="2" t="s">
        <v>679</v>
      </c>
      <c r="C112" s="2" t="s">
        <v>678</v>
      </c>
      <c r="D112" s="2" t="s">
        <v>675</v>
      </c>
      <c r="E112" s="2" t="s">
        <v>677</v>
      </c>
      <c r="F112" s="2" t="s">
        <v>676</v>
      </c>
      <c r="G112" s="2" t="s">
        <v>674</v>
      </c>
      <c r="H112" s="2" t="s">
        <v>122</v>
      </c>
      <c r="L112" s="2">
        <v>111</v>
      </c>
    </row>
    <row r="113" spans="1:12" ht="14.45" customHeight="1" x14ac:dyDescent="0.25">
      <c r="A113" s="2" t="s">
        <v>123</v>
      </c>
      <c r="B113" s="2" t="s">
        <v>683</v>
      </c>
      <c r="C113" s="2" t="s">
        <v>682</v>
      </c>
      <c r="D113" s="2" t="s">
        <v>123</v>
      </c>
      <c r="E113" s="2" t="s">
        <v>680</v>
      </c>
      <c r="F113" s="2" t="s">
        <v>681</v>
      </c>
      <c r="G113" s="2" t="s">
        <v>680</v>
      </c>
      <c r="H113" s="2" t="s">
        <v>123</v>
      </c>
      <c r="L113" s="2">
        <v>112</v>
      </c>
    </row>
    <row r="114" spans="1:12" ht="14.45" customHeight="1" x14ac:dyDescent="0.25">
      <c r="A114" s="2" t="s">
        <v>124</v>
      </c>
      <c r="B114" s="2" t="s">
        <v>686</v>
      </c>
      <c r="C114" s="2" t="s">
        <v>685</v>
      </c>
      <c r="D114" s="2" t="s">
        <v>124</v>
      </c>
      <c r="E114" s="2" t="s">
        <v>124</v>
      </c>
      <c r="F114" s="2" t="s">
        <v>684</v>
      </c>
      <c r="G114" s="2" t="s">
        <v>124</v>
      </c>
      <c r="H114" s="2" t="s">
        <v>124</v>
      </c>
      <c r="L114" s="2">
        <v>113</v>
      </c>
    </row>
    <row r="115" spans="1:12" ht="14.45" customHeight="1" x14ac:dyDescent="0.25">
      <c r="A115" s="2" t="s">
        <v>125</v>
      </c>
      <c r="B115" s="2" t="s">
        <v>690</v>
      </c>
      <c r="C115" s="2" t="s">
        <v>689</v>
      </c>
      <c r="D115" s="2" t="s">
        <v>125</v>
      </c>
      <c r="E115" s="2" t="s">
        <v>688</v>
      </c>
      <c r="F115" s="2" t="s">
        <v>687</v>
      </c>
      <c r="G115" s="2" t="s">
        <v>125</v>
      </c>
      <c r="H115" s="2" t="s">
        <v>125</v>
      </c>
      <c r="L115" s="2">
        <v>114</v>
      </c>
    </row>
    <row r="116" spans="1:12" ht="14.45" customHeight="1" x14ac:dyDescent="0.25">
      <c r="A116" s="2" t="s">
        <v>126</v>
      </c>
      <c r="B116" s="2" t="s">
        <v>696</v>
      </c>
      <c r="C116" s="2" t="s">
        <v>695</v>
      </c>
      <c r="D116" s="2" t="s">
        <v>692</v>
      </c>
      <c r="E116" s="2" t="s">
        <v>694</v>
      </c>
      <c r="F116" s="2" t="s">
        <v>693</v>
      </c>
      <c r="G116" s="2" t="s">
        <v>691</v>
      </c>
      <c r="H116" s="2" t="s">
        <v>126</v>
      </c>
      <c r="L116" s="2">
        <v>115</v>
      </c>
    </row>
    <row r="117" spans="1:12" ht="14.45" customHeight="1" x14ac:dyDescent="0.25">
      <c r="A117" s="2" t="s">
        <v>127</v>
      </c>
      <c r="B117" s="2" t="s">
        <v>701</v>
      </c>
      <c r="C117" s="2" t="s">
        <v>700</v>
      </c>
      <c r="D117" s="2" t="s">
        <v>127</v>
      </c>
      <c r="E117" s="2" t="s">
        <v>699</v>
      </c>
      <c r="F117" s="2" t="s">
        <v>698</v>
      </c>
      <c r="G117" s="2" t="s">
        <v>697</v>
      </c>
      <c r="H117" s="2" t="s">
        <v>127</v>
      </c>
      <c r="L117" s="2">
        <v>116</v>
      </c>
    </row>
    <row r="118" spans="1:12" ht="14.45" customHeight="1" x14ac:dyDescent="0.25">
      <c r="A118" s="2" t="s">
        <v>128</v>
      </c>
      <c r="B118" s="2" t="s">
        <v>706</v>
      </c>
      <c r="C118" s="2" t="s">
        <v>705</v>
      </c>
      <c r="D118" s="2" t="s">
        <v>128</v>
      </c>
      <c r="E118" s="2" t="s">
        <v>704</v>
      </c>
      <c r="F118" s="2" t="s">
        <v>703</v>
      </c>
      <c r="G118" s="2" t="s">
        <v>702</v>
      </c>
      <c r="H118" s="2" t="s">
        <v>128</v>
      </c>
      <c r="L118" s="2">
        <v>117</v>
      </c>
    </row>
    <row r="119" spans="1:12" ht="14.45" customHeight="1" x14ac:dyDescent="0.25">
      <c r="A119" s="2" t="s">
        <v>1308</v>
      </c>
      <c r="B119" s="2" t="s">
        <v>1314</v>
      </c>
      <c r="C119" s="2" t="s">
        <v>1315</v>
      </c>
      <c r="D119" s="2" t="s">
        <v>1316</v>
      </c>
      <c r="E119" s="2" t="s">
        <v>1308</v>
      </c>
      <c r="F119" s="2" t="s">
        <v>1317</v>
      </c>
      <c r="G119" s="2" t="s">
        <v>1308</v>
      </c>
      <c r="H119" s="2" t="s">
        <v>1308</v>
      </c>
      <c r="L119" s="2">
        <v>118</v>
      </c>
    </row>
    <row r="120" spans="1:12" ht="14.45" customHeight="1" x14ac:dyDescent="0.25">
      <c r="A120" s="2" t="s">
        <v>129</v>
      </c>
      <c r="B120" s="2" t="s">
        <v>712</v>
      </c>
      <c r="C120" s="2" t="s">
        <v>711</v>
      </c>
      <c r="D120" s="2" t="s">
        <v>708</v>
      </c>
      <c r="E120" s="2" t="s">
        <v>710</v>
      </c>
      <c r="F120" s="2" t="s">
        <v>709</v>
      </c>
      <c r="G120" s="2" t="s">
        <v>707</v>
      </c>
      <c r="H120" s="2" t="s">
        <v>129</v>
      </c>
      <c r="L120" s="2">
        <v>119</v>
      </c>
    </row>
    <row r="121" spans="1:12" ht="14.45" customHeight="1" x14ac:dyDescent="0.25">
      <c r="A121" s="2" t="s">
        <v>130</v>
      </c>
      <c r="B121" s="2" t="s">
        <v>717</v>
      </c>
      <c r="C121" s="2" t="s">
        <v>716</v>
      </c>
      <c r="D121" s="2" t="s">
        <v>713</v>
      </c>
      <c r="E121" s="2" t="s">
        <v>715</v>
      </c>
      <c r="F121" s="2" t="s">
        <v>714</v>
      </c>
      <c r="G121" s="2" t="s">
        <v>130</v>
      </c>
      <c r="H121" s="2" t="s">
        <v>130</v>
      </c>
      <c r="L121" s="2">
        <v>120</v>
      </c>
    </row>
    <row r="122" spans="1:12" ht="14.45" customHeight="1" x14ac:dyDescent="0.25">
      <c r="A122" s="2" t="s">
        <v>131</v>
      </c>
      <c r="B122" s="2" t="s">
        <v>723</v>
      </c>
      <c r="C122" s="2" t="s">
        <v>722</v>
      </c>
      <c r="D122" s="2" t="s">
        <v>719</v>
      </c>
      <c r="E122" s="2" t="s">
        <v>721</v>
      </c>
      <c r="F122" s="2" t="s">
        <v>720</v>
      </c>
      <c r="G122" s="2" t="s">
        <v>718</v>
      </c>
      <c r="H122" s="2" t="s">
        <v>131</v>
      </c>
      <c r="L122" s="2">
        <v>121</v>
      </c>
    </row>
    <row r="123" spans="1:12" ht="14.45" customHeight="1" x14ac:dyDescent="0.25">
      <c r="A123" s="2" t="s">
        <v>132</v>
      </c>
      <c r="B123" s="2" t="s">
        <v>728</v>
      </c>
      <c r="C123" s="2" t="s">
        <v>727</v>
      </c>
      <c r="D123" s="2" t="s">
        <v>725</v>
      </c>
      <c r="E123" s="2" t="s">
        <v>724</v>
      </c>
      <c r="F123" s="2" t="s">
        <v>726</v>
      </c>
      <c r="G123" s="2" t="s">
        <v>724</v>
      </c>
      <c r="H123" s="2" t="s">
        <v>132</v>
      </c>
      <c r="L123" s="2">
        <v>122</v>
      </c>
    </row>
    <row r="124" spans="1:12" ht="14.45" customHeight="1" x14ac:dyDescent="0.25">
      <c r="A124" s="4" t="s">
        <v>1902</v>
      </c>
      <c r="B124" s="2" t="s">
        <v>1408</v>
      </c>
      <c r="C124" s="2" t="s">
        <v>1430</v>
      </c>
      <c r="D124" s="2" t="s">
        <v>1451</v>
      </c>
      <c r="E124" s="38" t="s">
        <v>1780</v>
      </c>
      <c r="F124" s="2" t="s">
        <v>1469</v>
      </c>
      <c r="G124" s="2" t="s">
        <v>1486</v>
      </c>
      <c r="H124" s="4" t="s">
        <v>1380</v>
      </c>
      <c r="I124" s="2">
        <v>1</v>
      </c>
      <c r="L124" s="2">
        <v>123</v>
      </c>
    </row>
    <row r="125" spans="1:12" ht="14.45" customHeight="1" x14ac:dyDescent="0.25">
      <c r="A125" s="4" t="s">
        <v>1892</v>
      </c>
      <c r="B125" s="2" t="s">
        <v>1409</v>
      </c>
      <c r="C125" s="2" t="s">
        <v>1431</v>
      </c>
      <c r="D125" s="2" t="s">
        <v>1452</v>
      </c>
      <c r="E125" s="38" t="s">
        <v>1487</v>
      </c>
      <c r="F125" s="2" t="s">
        <v>1470</v>
      </c>
      <c r="G125" s="2" t="s">
        <v>1487</v>
      </c>
      <c r="H125" s="4" t="s">
        <v>1379</v>
      </c>
      <c r="I125" s="2">
        <v>1</v>
      </c>
      <c r="L125" s="2">
        <v>124</v>
      </c>
    </row>
    <row r="126" spans="1:12" ht="14.45" customHeight="1" x14ac:dyDescent="0.25">
      <c r="A126" s="2" t="s">
        <v>133</v>
      </c>
      <c r="B126" s="2" t="s">
        <v>734</v>
      </c>
      <c r="C126" s="2" t="s">
        <v>733</v>
      </c>
      <c r="D126" s="2" t="s">
        <v>730</v>
      </c>
      <c r="E126" s="2" t="s">
        <v>732</v>
      </c>
      <c r="F126" s="2" t="s">
        <v>731</v>
      </c>
      <c r="G126" s="2" t="s">
        <v>729</v>
      </c>
      <c r="H126" s="2" t="s">
        <v>133</v>
      </c>
      <c r="L126" s="2">
        <v>125</v>
      </c>
    </row>
    <row r="127" spans="1:12" ht="14.45" customHeight="1" x14ac:dyDescent="0.25">
      <c r="A127" s="2" t="s">
        <v>134</v>
      </c>
      <c r="B127" s="2" t="s">
        <v>740</v>
      </c>
      <c r="C127" s="2" t="s">
        <v>739</v>
      </c>
      <c r="D127" s="2" t="s">
        <v>736</v>
      </c>
      <c r="E127" s="2" t="s">
        <v>738</v>
      </c>
      <c r="F127" s="2" t="s">
        <v>737</v>
      </c>
      <c r="G127" s="2" t="s">
        <v>735</v>
      </c>
      <c r="H127" s="2" t="s">
        <v>134</v>
      </c>
      <c r="L127" s="2">
        <v>126</v>
      </c>
    </row>
    <row r="128" spans="1:12" ht="14.45" customHeight="1" x14ac:dyDescent="0.25">
      <c r="A128" s="2" t="s">
        <v>135</v>
      </c>
      <c r="B128" s="2" t="s">
        <v>745</v>
      </c>
      <c r="C128" s="2" t="s">
        <v>744</v>
      </c>
      <c r="D128" s="2" t="s">
        <v>741</v>
      </c>
      <c r="E128" s="2" t="s">
        <v>743</v>
      </c>
      <c r="F128" s="2" t="s">
        <v>742</v>
      </c>
      <c r="G128" s="2" t="s">
        <v>135</v>
      </c>
      <c r="H128" s="2" t="s">
        <v>135</v>
      </c>
      <c r="L128" s="2">
        <v>127</v>
      </c>
    </row>
    <row r="129" spans="1:12" ht="14.45" customHeight="1" x14ac:dyDescent="0.25">
      <c r="A129" s="2" t="s">
        <v>136</v>
      </c>
      <c r="B129" s="2" t="s">
        <v>1099</v>
      </c>
      <c r="C129" s="2" t="s">
        <v>1098</v>
      </c>
      <c r="D129" s="2" t="s">
        <v>1096</v>
      </c>
      <c r="E129" s="2" t="s">
        <v>136</v>
      </c>
      <c r="F129" s="2" t="s">
        <v>1097</v>
      </c>
      <c r="G129" s="2" t="s">
        <v>136</v>
      </c>
      <c r="H129" s="2" t="s">
        <v>136</v>
      </c>
      <c r="L129" s="2">
        <v>128</v>
      </c>
    </row>
    <row r="130" spans="1:12" ht="14.45" customHeight="1" x14ac:dyDescent="0.25">
      <c r="A130" s="2" t="s">
        <v>137</v>
      </c>
      <c r="B130" s="2" t="s">
        <v>751</v>
      </c>
      <c r="C130" s="2" t="s">
        <v>750</v>
      </c>
      <c r="D130" s="2" t="s">
        <v>747</v>
      </c>
      <c r="E130" s="2" t="s">
        <v>749</v>
      </c>
      <c r="F130" s="2" t="s">
        <v>748</v>
      </c>
      <c r="G130" s="2" t="s">
        <v>746</v>
      </c>
      <c r="H130" s="2" t="s">
        <v>137</v>
      </c>
      <c r="L130" s="2">
        <v>129</v>
      </c>
    </row>
    <row r="131" spans="1:12" ht="14.45" customHeight="1" x14ac:dyDescent="0.25">
      <c r="A131" s="2" t="s">
        <v>138</v>
      </c>
      <c r="B131" s="2" t="s">
        <v>755</v>
      </c>
      <c r="C131" s="2" t="s">
        <v>754</v>
      </c>
      <c r="D131" s="2" t="s">
        <v>138</v>
      </c>
      <c r="E131" s="2" t="s">
        <v>753</v>
      </c>
      <c r="F131" s="2" t="s">
        <v>752</v>
      </c>
      <c r="G131" s="2" t="s">
        <v>138</v>
      </c>
      <c r="H131" s="2" t="s">
        <v>138</v>
      </c>
      <c r="L131" s="2">
        <v>130</v>
      </c>
    </row>
    <row r="132" spans="1:12" ht="14.45" customHeight="1" x14ac:dyDescent="0.25">
      <c r="A132" s="2" t="s">
        <v>1330</v>
      </c>
      <c r="B132" s="2" t="s">
        <v>1339</v>
      </c>
      <c r="C132" s="2" t="s">
        <v>1340</v>
      </c>
      <c r="D132" s="2" t="s">
        <v>1330</v>
      </c>
      <c r="E132" s="2" t="s">
        <v>1341</v>
      </c>
      <c r="F132" s="2" t="s">
        <v>1342</v>
      </c>
      <c r="G132" s="2" t="s">
        <v>1330</v>
      </c>
      <c r="H132" s="2" t="s">
        <v>1330</v>
      </c>
      <c r="L132" s="2">
        <v>131</v>
      </c>
    </row>
    <row r="133" spans="1:12" ht="14.45" customHeight="1" x14ac:dyDescent="0.25">
      <c r="A133" s="2" t="s">
        <v>139</v>
      </c>
      <c r="B133" s="2" t="s">
        <v>760</v>
      </c>
      <c r="C133" s="2" t="s">
        <v>759</v>
      </c>
      <c r="D133" s="2" t="s">
        <v>756</v>
      </c>
      <c r="E133" s="2" t="s">
        <v>758</v>
      </c>
      <c r="F133" s="2" t="s">
        <v>757</v>
      </c>
      <c r="G133" s="2" t="s">
        <v>139</v>
      </c>
      <c r="H133" s="2" t="s">
        <v>139</v>
      </c>
      <c r="L133" s="2">
        <v>132</v>
      </c>
    </row>
    <row r="134" spans="1:12" ht="14.45" customHeight="1" x14ac:dyDescent="0.25">
      <c r="A134" s="2" t="s">
        <v>140</v>
      </c>
      <c r="B134" s="2" t="s">
        <v>764</v>
      </c>
      <c r="C134" s="2" t="s">
        <v>763</v>
      </c>
      <c r="D134" s="2" t="s">
        <v>761</v>
      </c>
      <c r="E134" s="2" t="s">
        <v>140</v>
      </c>
      <c r="F134" s="2" t="s">
        <v>762</v>
      </c>
      <c r="G134" s="2" t="s">
        <v>140</v>
      </c>
      <c r="H134" s="2" t="s">
        <v>140</v>
      </c>
      <c r="L134" s="2">
        <v>133</v>
      </c>
    </row>
    <row r="135" spans="1:12" ht="14.45" customHeight="1" x14ac:dyDescent="0.25">
      <c r="A135" s="2" t="s">
        <v>141</v>
      </c>
      <c r="B135" s="2" t="s">
        <v>770</v>
      </c>
      <c r="C135" s="2" t="s">
        <v>769</v>
      </c>
      <c r="D135" s="2" t="s">
        <v>766</v>
      </c>
      <c r="E135" s="2" t="s">
        <v>768</v>
      </c>
      <c r="F135" s="2" t="s">
        <v>767</v>
      </c>
      <c r="G135" s="2" t="s">
        <v>765</v>
      </c>
      <c r="H135" s="2" t="s">
        <v>141</v>
      </c>
      <c r="L135" s="2">
        <v>134</v>
      </c>
    </row>
    <row r="136" spans="1:12" ht="14.45" customHeight="1" x14ac:dyDescent="0.25">
      <c r="A136" s="2" t="s">
        <v>142</v>
      </c>
      <c r="B136" s="2" t="s">
        <v>776</v>
      </c>
      <c r="C136" s="2" t="s">
        <v>775</v>
      </c>
      <c r="D136" s="2" t="s">
        <v>772</v>
      </c>
      <c r="E136" s="2" t="s">
        <v>774</v>
      </c>
      <c r="F136" s="2" t="s">
        <v>773</v>
      </c>
      <c r="G136" s="2" t="s">
        <v>771</v>
      </c>
      <c r="H136" s="2" t="s">
        <v>142</v>
      </c>
      <c r="L136" s="2">
        <v>135</v>
      </c>
    </row>
    <row r="137" spans="1:12" ht="14.45" customHeight="1" x14ac:dyDescent="0.25">
      <c r="A137" s="2" t="s">
        <v>143</v>
      </c>
      <c r="B137" s="2" t="s">
        <v>780</v>
      </c>
      <c r="C137" s="2" t="s">
        <v>779</v>
      </c>
      <c r="D137" s="2" t="s">
        <v>143</v>
      </c>
      <c r="E137" s="2" t="s">
        <v>778</v>
      </c>
      <c r="F137" s="2" t="s">
        <v>777</v>
      </c>
      <c r="G137" s="2" t="s">
        <v>143</v>
      </c>
      <c r="H137" s="2" t="s">
        <v>143</v>
      </c>
      <c r="L137" s="2">
        <v>136</v>
      </c>
    </row>
    <row r="138" spans="1:12" ht="14.45" customHeight="1" x14ac:dyDescent="0.25">
      <c r="A138" s="2" t="s">
        <v>144</v>
      </c>
      <c r="B138" s="2" t="s">
        <v>783</v>
      </c>
      <c r="C138" s="2" t="s">
        <v>782</v>
      </c>
      <c r="D138" s="2" t="s">
        <v>144</v>
      </c>
      <c r="E138" s="38" t="s">
        <v>1781</v>
      </c>
      <c r="F138" s="2" t="s">
        <v>781</v>
      </c>
      <c r="G138" s="2" t="s">
        <v>144</v>
      </c>
      <c r="H138" s="2" t="s">
        <v>144</v>
      </c>
      <c r="L138" s="2">
        <v>137</v>
      </c>
    </row>
    <row r="139" spans="1:12" ht="14.45" customHeight="1" x14ac:dyDescent="0.25">
      <c r="A139" s="2" t="s">
        <v>145</v>
      </c>
      <c r="B139" s="2" t="s">
        <v>787</v>
      </c>
      <c r="C139" s="2" t="s">
        <v>786</v>
      </c>
      <c r="D139" s="2" t="s">
        <v>784</v>
      </c>
      <c r="E139" s="2" t="s">
        <v>784</v>
      </c>
      <c r="F139" s="2" t="s">
        <v>785</v>
      </c>
      <c r="G139" s="2" t="s">
        <v>145</v>
      </c>
      <c r="H139" s="2" t="s">
        <v>145</v>
      </c>
      <c r="L139" s="2">
        <v>138</v>
      </c>
    </row>
    <row r="140" spans="1:12" ht="14.45" customHeight="1" x14ac:dyDescent="0.25">
      <c r="A140" s="4" t="s">
        <v>1894</v>
      </c>
      <c r="B140" s="2" t="s">
        <v>1410</v>
      </c>
      <c r="C140" s="2" t="s">
        <v>1432</v>
      </c>
      <c r="D140" s="2" t="s">
        <v>1453</v>
      </c>
      <c r="E140" s="38" t="s">
        <v>1453</v>
      </c>
      <c r="F140" s="2" t="s">
        <v>1471</v>
      </c>
      <c r="G140" s="2" t="s">
        <v>1381</v>
      </c>
      <c r="H140" s="4" t="s">
        <v>1381</v>
      </c>
      <c r="I140" s="2">
        <v>1</v>
      </c>
      <c r="L140" s="2">
        <v>139</v>
      </c>
    </row>
    <row r="141" spans="1:12" ht="14.45" customHeight="1" x14ac:dyDescent="0.25">
      <c r="A141" s="4" t="s">
        <v>1893</v>
      </c>
      <c r="B141" s="2" t="s">
        <v>1411</v>
      </c>
      <c r="C141" s="2" t="s">
        <v>1433</v>
      </c>
      <c r="D141" s="2" t="s">
        <v>1454</v>
      </c>
      <c r="E141" s="38" t="s">
        <v>1454</v>
      </c>
      <c r="F141" s="2" t="s">
        <v>1472</v>
      </c>
      <c r="G141" s="2" t="s">
        <v>1382</v>
      </c>
      <c r="H141" s="4" t="s">
        <v>1382</v>
      </c>
      <c r="I141" s="2">
        <v>1</v>
      </c>
      <c r="L141" s="2">
        <v>140</v>
      </c>
    </row>
    <row r="142" spans="1:12" ht="14.45" customHeight="1" x14ac:dyDescent="0.25">
      <c r="A142" s="114" t="s">
        <v>1939</v>
      </c>
      <c r="B142" s="114" t="s">
        <v>1941</v>
      </c>
      <c r="C142" s="114" t="s">
        <v>1940</v>
      </c>
      <c r="D142" s="114" t="s">
        <v>1942</v>
      </c>
      <c r="E142" s="114" t="s">
        <v>1943</v>
      </c>
      <c r="F142" s="114" t="s">
        <v>1944</v>
      </c>
      <c r="G142" s="114" t="s">
        <v>1945</v>
      </c>
      <c r="H142" s="114" t="s">
        <v>1939</v>
      </c>
      <c r="L142" s="2">
        <v>141</v>
      </c>
    </row>
    <row r="143" spans="1:12" ht="14.45" customHeight="1" x14ac:dyDescent="0.25">
      <c r="A143" s="2" t="s">
        <v>146</v>
      </c>
      <c r="B143" s="2" t="s">
        <v>792</v>
      </c>
      <c r="C143" s="2" t="s">
        <v>791</v>
      </c>
      <c r="D143" s="2" t="s">
        <v>789</v>
      </c>
      <c r="E143" s="2" t="s">
        <v>788</v>
      </c>
      <c r="F143" s="2" t="s">
        <v>790</v>
      </c>
      <c r="G143" s="2" t="s">
        <v>788</v>
      </c>
      <c r="H143" s="2" t="s">
        <v>146</v>
      </c>
      <c r="L143" s="2">
        <v>142</v>
      </c>
    </row>
    <row r="144" spans="1:12" ht="14.45" customHeight="1" x14ac:dyDescent="0.25">
      <c r="A144" s="2" t="s">
        <v>147</v>
      </c>
      <c r="B144" s="2" t="s">
        <v>797</v>
      </c>
      <c r="C144" s="2" t="s">
        <v>796</v>
      </c>
      <c r="D144" s="2" t="s">
        <v>147</v>
      </c>
      <c r="E144" s="2" t="s">
        <v>795</v>
      </c>
      <c r="F144" s="2" t="s">
        <v>794</v>
      </c>
      <c r="G144" s="2" t="s">
        <v>793</v>
      </c>
      <c r="H144" s="2" t="s">
        <v>147</v>
      </c>
      <c r="L144" s="2">
        <v>143</v>
      </c>
    </row>
    <row r="145" spans="1:12" ht="14.45" customHeight="1" x14ac:dyDescent="0.25">
      <c r="A145" s="2" t="s">
        <v>148</v>
      </c>
      <c r="B145" s="2" t="s">
        <v>802</v>
      </c>
      <c r="C145" s="2" t="s">
        <v>801</v>
      </c>
      <c r="D145" s="2" t="s">
        <v>148</v>
      </c>
      <c r="E145" s="2" t="s">
        <v>800</v>
      </c>
      <c r="F145" s="2" t="s">
        <v>799</v>
      </c>
      <c r="G145" s="2" t="s">
        <v>798</v>
      </c>
      <c r="H145" s="2" t="s">
        <v>148</v>
      </c>
      <c r="L145" s="2">
        <v>144</v>
      </c>
    </row>
    <row r="146" spans="1:12" ht="14.45" customHeight="1" x14ac:dyDescent="0.25">
      <c r="A146" s="4" t="s">
        <v>1895</v>
      </c>
      <c r="B146" s="2" t="s">
        <v>1412</v>
      </c>
      <c r="C146" s="2" t="s">
        <v>1434</v>
      </c>
      <c r="D146" s="2" t="s">
        <v>1383</v>
      </c>
      <c r="E146" s="4" t="s">
        <v>1385</v>
      </c>
      <c r="F146" s="2" t="s">
        <v>1473</v>
      </c>
      <c r="G146" s="2" t="s">
        <v>1488</v>
      </c>
      <c r="H146" s="4" t="s">
        <v>1383</v>
      </c>
      <c r="I146" s="2">
        <v>1</v>
      </c>
      <c r="L146" s="2">
        <v>145</v>
      </c>
    </row>
    <row r="147" spans="1:12" ht="14.45" customHeight="1" x14ac:dyDescent="0.25">
      <c r="A147" s="4" t="s">
        <v>1896</v>
      </c>
      <c r="B147" s="2" t="s">
        <v>1413</v>
      </c>
      <c r="C147" s="2" t="s">
        <v>1435</v>
      </c>
      <c r="D147" s="2" t="s">
        <v>1384</v>
      </c>
      <c r="E147" s="4" t="s">
        <v>1386</v>
      </c>
      <c r="F147" s="2" t="s">
        <v>1474</v>
      </c>
      <c r="G147" s="2" t="s">
        <v>1489</v>
      </c>
      <c r="H147" s="4" t="s">
        <v>1384</v>
      </c>
      <c r="I147" s="2">
        <v>1</v>
      </c>
      <c r="L147" s="2">
        <v>146</v>
      </c>
    </row>
    <row r="148" spans="1:12" ht="14.45" customHeight="1" x14ac:dyDescent="0.25">
      <c r="A148" s="2" t="s">
        <v>149</v>
      </c>
      <c r="B148" s="2" t="s">
        <v>806</v>
      </c>
      <c r="C148" s="2" t="s">
        <v>805</v>
      </c>
      <c r="D148" s="2" t="s">
        <v>803</v>
      </c>
      <c r="E148" s="2" t="s">
        <v>149</v>
      </c>
      <c r="F148" s="2" t="s">
        <v>804</v>
      </c>
      <c r="G148" s="2" t="s">
        <v>149</v>
      </c>
      <c r="H148" s="2" t="s">
        <v>149</v>
      </c>
      <c r="L148" s="2">
        <v>147</v>
      </c>
    </row>
    <row r="149" spans="1:12" ht="14.45" customHeight="1" x14ac:dyDescent="0.25">
      <c r="A149" s="2" t="s">
        <v>150</v>
      </c>
      <c r="B149" s="2" t="s">
        <v>810</v>
      </c>
      <c r="C149" s="2" t="s">
        <v>809</v>
      </c>
      <c r="D149" s="2" t="s">
        <v>150</v>
      </c>
      <c r="E149" s="2" t="s">
        <v>807</v>
      </c>
      <c r="F149" s="2" t="s">
        <v>808</v>
      </c>
      <c r="G149" s="2" t="s">
        <v>807</v>
      </c>
      <c r="H149" s="2" t="s">
        <v>150</v>
      </c>
      <c r="L149" s="2">
        <v>148</v>
      </c>
    </row>
    <row r="150" spans="1:12" ht="14.45" customHeight="1" x14ac:dyDescent="0.25">
      <c r="A150" s="2" t="s">
        <v>151</v>
      </c>
      <c r="B150" s="2" t="s">
        <v>816</v>
      </c>
      <c r="C150" s="2" t="s">
        <v>815</v>
      </c>
      <c r="D150" s="2" t="s">
        <v>812</v>
      </c>
      <c r="E150" s="2" t="s">
        <v>814</v>
      </c>
      <c r="F150" s="2" t="s">
        <v>813</v>
      </c>
      <c r="G150" s="2" t="s">
        <v>811</v>
      </c>
      <c r="H150" s="2" t="s">
        <v>151</v>
      </c>
      <c r="L150" s="2">
        <v>149</v>
      </c>
    </row>
    <row r="151" spans="1:12" ht="14.45" customHeight="1" x14ac:dyDescent="0.25">
      <c r="A151" s="2" t="s">
        <v>152</v>
      </c>
      <c r="B151" s="2" t="s">
        <v>820</v>
      </c>
      <c r="C151" s="2" t="s">
        <v>819</v>
      </c>
      <c r="D151" s="2" t="s">
        <v>152</v>
      </c>
      <c r="E151" s="2" t="s">
        <v>818</v>
      </c>
      <c r="F151" s="2" t="s">
        <v>817</v>
      </c>
      <c r="G151" s="2" t="s">
        <v>152</v>
      </c>
      <c r="H151" s="2" t="s">
        <v>152</v>
      </c>
      <c r="L151" s="2">
        <v>150</v>
      </c>
    </row>
    <row r="152" spans="1:12" ht="14.45" customHeight="1" x14ac:dyDescent="0.25">
      <c r="A152" s="2" t="s">
        <v>153</v>
      </c>
      <c r="B152" s="2" t="s">
        <v>825</v>
      </c>
      <c r="C152" s="2" t="s">
        <v>824</v>
      </c>
      <c r="D152" s="2" t="s">
        <v>822</v>
      </c>
      <c r="E152" s="2" t="s">
        <v>153</v>
      </c>
      <c r="F152" s="2" t="s">
        <v>823</v>
      </c>
      <c r="G152" s="2" t="s">
        <v>821</v>
      </c>
      <c r="H152" s="2" t="s">
        <v>153</v>
      </c>
      <c r="L152" s="2">
        <v>151</v>
      </c>
    </row>
    <row r="153" spans="1:12" ht="14.45" customHeight="1" x14ac:dyDescent="0.25">
      <c r="A153" s="2" t="s">
        <v>154</v>
      </c>
      <c r="B153" s="2" t="s">
        <v>829</v>
      </c>
      <c r="C153" s="2" t="s">
        <v>828</v>
      </c>
      <c r="D153" s="2" t="s">
        <v>154</v>
      </c>
      <c r="E153" s="2" t="s">
        <v>826</v>
      </c>
      <c r="F153" s="2" t="s">
        <v>827</v>
      </c>
      <c r="G153" s="2" t="s">
        <v>826</v>
      </c>
      <c r="H153" s="2" t="s">
        <v>154</v>
      </c>
      <c r="L153" s="2">
        <v>152</v>
      </c>
    </row>
    <row r="154" spans="1:12" ht="14.45" customHeight="1" x14ac:dyDescent="0.25">
      <c r="A154" s="2" t="s">
        <v>155</v>
      </c>
      <c r="B154" s="2" t="s">
        <v>835</v>
      </c>
      <c r="C154" s="2" t="s">
        <v>834</v>
      </c>
      <c r="D154" s="2" t="s">
        <v>831</v>
      </c>
      <c r="E154" s="2" t="s">
        <v>833</v>
      </c>
      <c r="F154" s="2" t="s">
        <v>832</v>
      </c>
      <c r="G154" s="2" t="s">
        <v>830</v>
      </c>
      <c r="H154" s="2" t="s">
        <v>155</v>
      </c>
      <c r="L154" s="2">
        <v>153</v>
      </c>
    </row>
    <row r="155" spans="1:12" ht="14.45" customHeight="1" x14ac:dyDescent="0.25">
      <c r="A155" s="2" t="s">
        <v>156</v>
      </c>
      <c r="B155" s="2" t="s">
        <v>838</v>
      </c>
      <c r="C155" s="2" t="s">
        <v>837</v>
      </c>
      <c r="D155" s="2" t="s">
        <v>156</v>
      </c>
      <c r="E155" s="2" t="s">
        <v>156</v>
      </c>
      <c r="F155" s="2" t="s">
        <v>836</v>
      </c>
      <c r="G155" s="2" t="s">
        <v>156</v>
      </c>
      <c r="H155" s="2" t="s">
        <v>156</v>
      </c>
      <c r="L155" s="2">
        <v>154</v>
      </c>
    </row>
    <row r="156" spans="1:12" ht="14.45" customHeight="1" x14ac:dyDescent="0.25">
      <c r="A156" s="2" t="s">
        <v>1877</v>
      </c>
      <c r="B156" s="2" t="s">
        <v>843</v>
      </c>
      <c r="C156" s="2" t="s">
        <v>842</v>
      </c>
      <c r="D156" s="2" t="s">
        <v>1793</v>
      </c>
      <c r="E156" s="38" t="s">
        <v>1782</v>
      </c>
      <c r="F156" s="2" t="s">
        <v>841</v>
      </c>
      <c r="G156" s="2" t="s">
        <v>840</v>
      </c>
      <c r="H156" s="2" t="s">
        <v>839</v>
      </c>
      <c r="L156" s="2">
        <v>155</v>
      </c>
    </row>
    <row r="157" spans="1:12" ht="14.45" customHeight="1" x14ac:dyDescent="0.25">
      <c r="A157" s="2" t="s">
        <v>157</v>
      </c>
      <c r="B157" s="2" t="s">
        <v>847</v>
      </c>
      <c r="C157" s="2" t="s">
        <v>846</v>
      </c>
      <c r="D157" s="2" t="s">
        <v>157</v>
      </c>
      <c r="E157" s="2" t="s">
        <v>845</v>
      </c>
      <c r="F157" s="2" t="s">
        <v>844</v>
      </c>
      <c r="G157" s="2" t="s">
        <v>157</v>
      </c>
      <c r="H157" s="2" t="s">
        <v>157</v>
      </c>
      <c r="L157" s="2">
        <v>156</v>
      </c>
    </row>
    <row r="158" spans="1:12" ht="14.45" customHeight="1" x14ac:dyDescent="0.25">
      <c r="A158" s="2" t="s">
        <v>158</v>
      </c>
      <c r="B158" s="2" t="s">
        <v>853</v>
      </c>
      <c r="C158" s="2" t="s">
        <v>852</v>
      </c>
      <c r="D158" s="2" t="s">
        <v>849</v>
      </c>
      <c r="E158" s="2" t="s">
        <v>851</v>
      </c>
      <c r="F158" s="2" t="s">
        <v>850</v>
      </c>
      <c r="G158" s="2" t="s">
        <v>848</v>
      </c>
      <c r="H158" s="2" t="s">
        <v>158</v>
      </c>
      <c r="L158" s="2">
        <v>157</v>
      </c>
    </row>
    <row r="159" spans="1:12" ht="14.45" customHeight="1" x14ac:dyDescent="0.25">
      <c r="A159" s="2" t="s">
        <v>159</v>
      </c>
      <c r="B159" s="2" t="s">
        <v>859</v>
      </c>
      <c r="C159" s="2" t="s">
        <v>858</v>
      </c>
      <c r="D159" s="2" t="s">
        <v>855</v>
      </c>
      <c r="E159" s="2" t="s">
        <v>857</v>
      </c>
      <c r="F159" s="2" t="s">
        <v>856</v>
      </c>
      <c r="G159" s="2" t="s">
        <v>854</v>
      </c>
      <c r="H159" s="2" t="s">
        <v>159</v>
      </c>
      <c r="L159" s="2">
        <v>158</v>
      </c>
    </row>
    <row r="160" spans="1:12" ht="14.45" customHeight="1" x14ac:dyDescent="0.25">
      <c r="A160" s="4" t="s">
        <v>1897</v>
      </c>
      <c r="B160" s="2" t="s">
        <v>1414</v>
      </c>
      <c r="C160" s="2" t="s">
        <v>1436</v>
      </c>
      <c r="D160" s="2" t="s">
        <v>1455</v>
      </c>
      <c r="E160" s="38" t="s">
        <v>1783</v>
      </c>
      <c r="F160" s="2" t="s">
        <v>1475</v>
      </c>
      <c r="G160" s="2" t="s">
        <v>1490</v>
      </c>
      <c r="H160" s="4" t="s">
        <v>1387</v>
      </c>
      <c r="I160" s="2">
        <v>1</v>
      </c>
      <c r="L160" s="2">
        <v>159</v>
      </c>
    </row>
    <row r="161" spans="1:12" ht="14.45" customHeight="1" x14ac:dyDescent="0.25">
      <c r="A161" s="4" t="s">
        <v>1898</v>
      </c>
      <c r="B161" s="2" t="s">
        <v>1415</v>
      </c>
      <c r="C161" s="2" t="s">
        <v>1437</v>
      </c>
      <c r="D161" s="2" t="s">
        <v>1456</v>
      </c>
      <c r="E161" s="38" t="s">
        <v>1784</v>
      </c>
      <c r="F161" s="2" t="s">
        <v>1476</v>
      </c>
      <c r="G161" s="2" t="s">
        <v>1491</v>
      </c>
      <c r="H161" s="4" t="s">
        <v>1388</v>
      </c>
      <c r="I161" s="2">
        <v>1</v>
      </c>
      <c r="L161" s="2">
        <v>160</v>
      </c>
    </row>
    <row r="162" spans="1:12" ht="14.45" customHeight="1" x14ac:dyDescent="0.25">
      <c r="A162" s="2" t="s">
        <v>160</v>
      </c>
      <c r="B162" s="2" t="s">
        <v>863</v>
      </c>
      <c r="C162" s="2" t="s">
        <v>862</v>
      </c>
      <c r="D162" s="2" t="s">
        <v>160</v>
      </c>
      <c r="E162" s="2" t="s">
        <v>861</v>
      </c>
      <c r="F162" s="2" t="s">
        <v>860</v>
      </c>
      <c r="G162" s="2" t="s">
        <v>160</v>
      </c>
      <c r="H162" s="2" t="s">
        <v>160</v>
      </c>
      <c r="L162" s="2">
        <v>161</v>
      </c>
    </row>
    <row r="163" spans="1:12" ht="14.45" customHeight="1" x14ac:dyDescent="0.25">
      <c r="A163" s="2" t="s">
        <v>161</v>
      </c>
      <c r="B163" s="2" t="s">
        <v>867</v>
      </c>
      <c r="C163" s="2" t="s">
        <v>866</v>
      </c>
      <c r="D163" s="2" t="s">
        <v>161</v>
      </c>
      <c r="E163" s="2" t="s">
        <v>865</v>
      </c>
      <c r="F163" s="2" t="s">
        <v>864</v>
      </c>
      <c r="G163" s="2" t="s">
        <v>161</v>
      </c>
      <c r="H163" s="2" t="s">
        <v>161</v>
      </c>
      <c r="L163" s="2">
        <v>162</v>
      </c>
    </row>
    <row r="164" spans="1:12" ht="14.45" customHeight="1" x14ac:dyDescent="0.25">
      <c r="A164" s="2" t="s">
        <v>1331</v>
      </c>
      <c r="B164" s="2" t="s">
        <v>1343</v>
      </c>
      <c r="C164" s="2" t="s">
        <v>1344</v>
      </c>
      <c r="D164" s="2" t="s">
        <v>1345</v>
      </c>
      <c r="E164" s="2" t="s">
        <v>1346</v>
      </c>
      <c r="F164" s="2" t="s">
        <v>1794</v>
      </c>
      <c r="G164" s="2" t="s">
        <v>1347</v>
      </c>
      <c r="H164" s="2" t="s">
        <v>1331</v>
      </c>
      <c r="L164" s="2">
        <v>163</v>
      </c>
    </row>
    <row r="165" spans="1:12" ht="14.45" customHeight="1" x14ac:dyDescent="0.25">
      <c r="A165" s="2" t="s">
        <v>1878</v>
      </c>
      <c r="B165" s="2" t="s">
        <v>874</v>
      </c>
      <c r="C165" s="2" t="s">
        <v>873</v>
      </c>
      <c r="D165" s="2" t="s">
        <v>870</v>
      </c>
      <c r="E165" s="2" t="s">
        <v>872</v>
      </c>
      <c r="F165" s="2" t="s">
        <v>871</v>
      </c>
      <c r="G165" s="2" t="s">
        <v>869</v>
      </c>
      <c r="H165" s="2" t="s">
        <v>868</v>
      </c>
      <c r="L165" s="2">
        <v>164</v>
      </c>
    </row>
    <row r="166" spans="1:12" ht="14.45" customHeight="1" x14ac:dyDescent="0.25">
      <c r="A166" s="2" t="s">
        <v>162</v>
      </c>
      <c r="B166" s="2" t="s">
        <v>880</v>
      </c>
      <c r="C166" s="2" t="s">
        <v>879</v>
      </c>
      <c r="D166" s="2" t="s">
        <v>876</v>
      </c>
      <c r="E166" s="2" t="s">
        <v>878</v>
      </c>
      <c r="F166" s="2" t="s">
        <v>877</v>
      </c>
      <c r="G166" s="2" t="s">
        <v>875</v>
      </c>
      <c r="H166" s="2" t="s">
        <v>162</v>
      </c>
      <c r="L166" s="2">
        <v>165</v>
      </c>
    </row>
    <row r="167" spans="1:12" ht="14.45" customHeight="1" x14ac:dyDescent="0.25">
      <c r="A167" s="2" t="s">
        <v>163</v>
      </c>
      <c r="B167" s="2" t="s">
        <v>884</v>
      </c>
      <c r="C167" s="2" t="s">
        <v>883</v>
      </c>
      <c r="D167" s="2" t="s">
        <v>881</v>
      </c>
      <c r="E167" s="2" t="s">
        <v>163</v>
      </c>
      <c r="F167" s="2" t="s">
        <v>882</v>
      </c>
      <c r="G167" s="2" t="s">
        <v>163</v>
      </c>
      <c r="H167" s="2" t="s">
        <v>163</v>
      </c>
      <c r="L167" s="2">
        <v>166</v>
      </c>
    </row>
    <row r="168" spans="1:12" ht="14.45" customHeight="1" x14ac:dyDescent="0.25">
      <c r="A168" s="2" t="s">
        <v>164</v>
      </c>
      <c r="B168" s="2" t="s">
        <v>1082</v>
      </c>
      <c r="C168" s="2" t="s">
        <v>1081</v>
      </c>
      <c r="D168" s="2" t="s">
        <v>1078</v>
      </c>
      <c r="E168" s="2" t="s">
        <v>1080</v>
      </c>
      <c r="F168" s="2" t="s">
        <v>1079</v>
      </c>
      <c r="G168" s="2" t="s">
        <v>164</v>
      </c>
      <c r="H168" s="2" t="s">
        <v>164</v>
      </c>
      <c r="L168" s="2">
        <v>167</v>
      </c>
    </row>
    <row r="169" spans="1:12" ht="14.45" customHeight="1" x14ac:dyDescent="0.25">
      <c r="A169" s="2" t="s">
        <v>165</v>
      </c>
      <c r="B169" s="2" t="s">
        <v>888</v>
      </c>
      <c r="C169" s="2" t="s">
        <v>887</v>
      </c>
      <c r="D169" s="2" t="s">
        <v>165</v>
      </c>
      <c r="E169" s="2" t="s">
        <v>886</v>
      </c>
      <c r="F169" s="2" t="s">
        <v>885</v>
      </c>
      <c r="G169" s="2" t="s">
        <v>165</v>
      </c>
      <c r="H169" s="2" t="s">
        <v>165</v>
      </c>
      <c r="L169" s="2">
        <v>168</v>
      </c>
    </row>
    <row r="170" spans="1:12" ht="14.45" customHeight="1" x14ac:dyDescent="0.25">
      <c r="A170" s="2" t="s">
        <v>166</v>
      </c>
      <c r="B170" s="2" t="s">
        <v>893</v>
      </c>
      <c r="C170" s="2" t="s">
        <v>892</v>
      </c>
      <c r="D170" s="2" t="s">
        <v>166</v>
      </c>
      <c r="E170" s="2" t="s">
        <v>891</v>
      </c>
      <c r="F170" s="2" t="s">
        <v>890</v>
      </c>
      <c r="G170" s="2" t="s">
        <v>889</v>
      </c>
      <c r="H170" s="2" t="s">
        <v>166</v>
      </c>
      <c r="L170" s="2">
        <v>169</v>
      </c>
    </row>
    <row r="171" spans="1:12" ht="14.45" customHeight="1" x14ac:dyDescent="0.25">
      <c r="A171" s="2" t="s">
        <v>167</v>
      </c>
      <c r="B171" s="2" t="s">
        <v>899</v>
      </c>
      <c r="C171" s="2" t="s">
        <v>898</v>
      </c>
      <c r="D171" s="2" t="s">
        <v>895</v>
      </c>
      <c r="E171" s="2" t="s">
        <v>897</v>
      </c>
      <c r="F171" s="2" t="s">
        <v>896</v>
      </c>
      <c r="G171" s="2" t="s">
        <v>894</v>
      </c>
      <c r="H171" s="2" t="s">
        <v>167</v>
      </c>
      <c r="L171" s="2">
        <v>170</v>
      </c>
    </row>
    <row r="172" spans="1:12" ht="14.45" customHeight="1" x14ac:dyDescent="0.25">
      <c r="A172" s="2" t="s">
        <v>168</v>
      </c>
      <c r="B172" s="2" t="s">
        <v>905</v>
      </c>
      <c r="C172" s="2" t="s">
        <v>904</v>
      </c>
      <c r="D172" s="2" t="s">
        <v>901</v>
      </c>
      <c r="E172" s="2" t="s">
        <v>903</v>
      </c>
      <c r="F172" s="2" t="s">
        <v>902</v>
      </c>
      <c r="G172" s="2" t="s">
        <v>900</v>
      </c>
      <c r="H172" s="2" t="s">
        <v>168</v>
      </c>
      <c r="L172" s="2">
        <v>171</v>
      </c>
    </row>
    <row r="173" spans="1:12" ht="14.45" customHeight="1" x14ac:dyDescent="0.25">
      <c r="A173" s="2" t="s">
        <v>169</v>
      </c>
      <c r="B173" s="2" t="s">
        <v>911</v>
      </c>
      <c r="C173" s="2" t="s">
        <v>910</v>
      </c>
      <c r="D173" s="2" t="s">
        <v>907</v>
      </c>
      <c r="E173" s="2" t="s">
        <v>909</v>
      </c>
      <c r="F173" s="2" t="s">
        <v>908</v>
      </c>
      <c r="G173" s="2" t="s">
        <v>906</v>
      </c>
      <c r="H173" s="2" t="s">
        <v>169</v>
      </c>
      <c r="L173" s="2">
        <v>172</v>
      </c>
    </row>
    <row r="174" spans="1:12" ht="14.45" customHeight="1" x14ac:dyDescent="0.25">
      <c r="A174" s="2" t="s">
        <v>170</v>
      </c>
      <c r="B174" s="2" t="s">
        <v>917</v>
      </c>
      <c r="C174" s="2" t="s">
        <v>916</v>
      </c>
      <c r="D174" s="2" t="s">
        <v>913</v>
      </c>
      <c r="E174" s="2" t="s">
        <v>915</v>
      </c>
      <c r="F174" s="2" t="s">
        <v>914</v>
      </c>
      <c r="G174" s="2" t="s">
        <v>912</v>
      </c>
      <c r="H174" s="2" t="s">
        <v>170</v>
      </c>
      <c r="L174" s="2">
        <v>173</v>
      </c>
    </row>
    <row r="175" spans="1:12" ht="14.45" customHeight="1" x14ac:dyDescent="0.25">
      <c r="A175" s="2" t="s">
        <v>1663</v>
      </c>
      <c r="B175" s="2" t="s">
        <v>1748</v>
      </c>
      <c r="C175" s="2" t="s">
        <v>1749</v>
      </c>
      <c r="D175" s="2" t="s">
        <v>1747</v>
      </c>
      <c r="E175" s="38" t="s">
        <v>1785</v>
      </c>
      <c r="F175" s="2" t="s">
        <v>1746</v>
      </c>
      <c r="G175" s="2" t="s">
        <v>1663</v>
      </c>
      <c r="H175" s="2" t="s">
        <v>1663</v>
      </c>
      <c r="L175" s="2">
        <v>174</v>
      </c>
    </row>
    <row r="176" spans="1:12" ht="14.45" customHeight="1" x14ac:dyDescent="0.25">
      <c r="A176" s="2" t="s">
        <v>171</v>
      </c>
      <c r="B176" s="2" t="s">
        <v>923</v>
      </c>
      <c r="C176" s="2" t="s">
        <v>922</v>
      </c>
      <c r="D176" s="2" t="s">
        <v>919</v>
      </c>
      <c r="E176" s="2" t="s">
        <v>921</v>
      </c>
      <c r="F176" s="2" t="s">
        <v>920</v>
      </c>
      <c r="G176" s="2" t="s">
        <v>918</v>
      </c>
      <c r="H176" s="2" t="s">
        <v>171</v>
      </c>
      <c r="L176" s="2">
        <v>175</v>
      </c>
    </row>
    <row r="177" spans="1:12" ht="14.45" customHeight="1" x14ac:dyDescent="0.25">
      <c r="A177" s="2" t="s">
        <v>1332</v>
      </c>
      <c r="B177" s="2" t="s">
        <v>1348</v>
      </c>
      <c r="C177" s="2" t="s">
        <v>1349</v>
      </c>
      <c r="D177" s="2" t="s">
        <v>1350</v>
      </c>
      <c r="E177" s="2" t="s">
        <v>1351</v>
      </c>
      <c r="F177" s="2" t="s">
        <v>1352</v>
      </c>
      <c r="G177" s="2" t="s">
        <v>1795</v>
      </c>
      <c r="H177" s="2" t="s">
        <v>1332</v>
      </c>
      <c r="L177" s="2">
        <v>176</v>
      </c>
    </row>
    <row r="178" spans="1:12" ht="14.45" customHeight="1" x14ac:dyDescent="0.25">
      <c r="A178" s="2" t="s">
        <v>172</v>
      </c>
      <c r="B178" s="2" t="s">
        <v>929</v>
      </c>
      <c r="C178" s="2" t="s">
        <v>928</v>
      </c>
      <c r="D178" s="2" t="s">
        <v>925</v>
      </c>
      <c r="E178" s="2" t="s">
        <v>927</v>
      </c>
      <c r="F178" s="2" t="s">
        <v>926</v>
      </c>
      <c r="G178" s="2" t="s">
        <v>924</v>
      </c>
      <c r="H178" s="2" t="s">
        <v>172</v>
      </c>
      <c r="L178" s="2">
        <v>177</v>
      </c>
    </row>
    <row r="179" spans="1:12" ht="14.45" customHeight="1" x14ac:dyDescent="0.25">
      <c r="A179" s="2" t="s">
        <v>173</v>
      </c>
      <c r="B179" s="2" t="s">
        <v>932</v>
      </c>
      <c r="C179" s="2" t="s">
        <v>931</v>
      </c>
      <c r="D179" s="2" t="s">
        <v>173</v>
      </c>
      <c r="E179" s="2" t="s">
        <v>173</v>
      </c>
      <c r="F179" s="2" t="s">
        <v>930</v>
      </c>
      <c r="G179" s="2" t="s">
        <v>173</v>
      </c>
      <c r="H179" s="2" t="s">
        <v>173</v>
      </c>
      <c r="L179" s="2">
        <v>178</v>
      </c>
    </row>
    <row r="180" spans="1:12" ht="14.45" customHeight="1" x14ac:dyDescent="0.25">
      <c r="A180" s="2" t="s">
        <v>174</v>
      </c>
      <c r="B180" s="2" t="s">
        <v>938</v>
      </c>
      <c r="C180" s="2" t="s">
        <v>937</v>
      </c>
      <c r="D180" s="2" t="s">
        <v>934</v>
      </c>
      <c r="E180" s="2" t="s">
        <v>936</v>
      </c>
      <c r="F180" s="2" t="s">
        <v>935</v>
      </c>
      <c r="G180" s="2" t="s">
        <v>933</v>
      </c>
      <c r="H180" s="2" t="s">
        <v>174</v>
      </c>
      <c r="L180" s="2">
        <v>179</v>
      </c>
    </row>
    <row r="181" spans="1:12" ht="14.45" customHeight="1" x14ac:dyDescent="0.25">
      <c r="A181" s="2" t="s">
        <v>175</v>
      </c>
      <c r="B181" s="2" t="s">
        <v>944</v>
      </c>
      <c r="C181" s="2" t="s">
        <v>943</v>
      </c>
      <c r="D181" s="2" t="s">
        <v>940</v>
      </c>
      <c r="E181" s="2" t="s">
        <v>942</v>
      </c>
      <c r="F181" s="2" t="s">
        <v>941</v>
      </c>
      <c r="G181" s="2" t="s">
        <v>939</v>
      </c>
      <c r="H181" s="2" t="s">
        <v>175</v>
      </c>
      <c r="L181" s="2">
        <v>180</v>
      </c>
    </row>
    <row r="182" spans="1:12" ht="14.45" customHeight="1" x14ac:dyDescent="0.25">
      <c r="A182" s="2" t="s">
        <v>176</v>
      </c>
      <c r="B182" s="2" t="s">
        <v>950</v>
      </c>
      <c r="C182" s="2" t="s">
        <v>949</v>
      </c>
      <c r="D182" s="2" t="s">
        <v>946</v>
      </c>
      <c r="E182" s="2" t="s">
        <v>948</v>
      </c>
      <c r="F182" s="2" t="s">
        <v>947</v>
      </c>
      <c r="G182" s="2" t="s">
        <v>945</v>
      </c>
      <c r="H182" s="2" t="s">
        <v>176</v>
      </c>
      <c r="L182" s="2">
        <v>181</v>
      </c>
    </row>
    <row r="183" spans="1:12" ht="14.45" customHeight="1" x14ac:dyDescent="0.25">
      <c r="A183" s="2" t="s">
        <v>177</v>
      </c>
      <c r="B183" s="2" t="s">
        <v>956</v>
      </c>
      <c r="C183" s="2" t="s">
        <v>955</v>
      </c>
      <c r="D183" s="2" t="s">
        <v>952</v>
      </c>
      <c r="E183" s="2" t="s">
        <v>954</v>
      </c>
      <c r="F183" s="2" t="s">
        <v>953</v>
      </c>
      <c r="G183" s="2" t="s">
        <v>951</v>
      </c>
      <c r="H183" s="2" t="s">
        <v>177</v>
      </c>
      <c r="L183" s="2">
        <v>182</v>
      </c>
    </row>
    <row r="184" spans="1:12" ht="14.45" customHeight="1" x14ac:dyDescent="0.25">
      <c r="A184" s="2" t="s">
        <v>178</v>
      </c>
      <c r="B184" s="2" t="s">
        <v>959</v>
      </c>
      <c r="C184" s="2" t="s">
        <v>958</v>
      </c>
      <c r="D184" s="2" t="s">
        <v>178</v>
      </c>
      <c r="E184" s="2" t="s">
        <v>178</v>
      </c>
      <c r="F184" s="2" t="s">
        <v>957</v>
      </c>
      <c r="G184" s="2" t="s">
        <v>178</v>
      </c>
      <c r="H184" s="2" t="s">
        <v>178</v>
      </c>
      <c r="L184" s="2">
        <v>183</v>
      </c>
    </row>
    <row r="185" spans="1:12" ht="14.45" customHeight="1" x14ac:dyDescent="0.25">
      <c r="A185" s="2" t="s">
        <v>179</v>
      </c>
      <c r="B185" s="2" t="s">
        <v>967</v>
      </c>
      <c r="C185" s="2" t="s">
        <v>966</v>
      </c>
      <c r="D185" s="2" t="s">
        <v>963</v>
      </c>
      <c r="E185" s="2" t="s">
        <v>965</v>
      </c>
      <c r="F185" s="2" t="s">
        <v>964</v>
      </c>
      <c r="G185" s="2" t="s">
        <v>962</v>
      </c>
      <c r="H185" s="2" t="s">
        <v>179</v>
      </c>
      <c r="L185" s="2">
        <v>184</v>
      </c>
    </row>
    <row r="186" spans="1:12" ht="14.45" customHeight="1" x14ac:dyDescent="0.25">
      <c r="A186" s="2" t="s">
        <v>180</v>
      </c>
      <c r="B186" s="2" t="s">
        <v>973</v>
      </c>
      <c r="C186" s="2" t="s">
        <v>972</v>
      </c>
      <c r="D186" s="2" t="s">
        <v>969</v>
      </c>
      <c r="E186" s="2" t="s">
        <v>971</v>
      </c>
      <c r="F186" s="2" t="s">
        <v>970</v>
      </c>
      <c r="G186" s="2" t="s">
        <v>968</v>
      </c>
      <c r="H186" s="2" t="s">
        <v>180</v>
      </c>
      <c r="L186" s="2">
        <v>185</v>
      </c>
    </row>
    <row r="187" spans="1:12" ht="14.45" customHeight="1" x14ac:dyDescent="0.25">
      <c r="A187" s="2" t="s">
        <v>181</v>
      </c>
      <c r="B187" s="2" t="s">
        <v>979</v>
      </c>
      <c r="C187" s="2" t="s">
        <v>978</v>
      </c>
      <c r="D187" s="2" t="s">
        <v>975</v>
      </c>
      <c r="E187" s="2" t="s">
        <v>977</v>
      </c>
      <c r="F187" s="2" t="s">
        <v>976</v>
      </c>
      <c r="G187" s="2" t="s">
        <v>974</v>
      </c>
      <c r="H187" s="2" t="s">
        <v>181</v>
      </c>
      <c r="L187" s="2">
        <v>186</v>
      </c>
    </row>
    <row r="188" spans="1:12" ht="14.45" customHeight="1" x14ac:dyDescent="0.25">
      <c r="A188" s="2" t="s">
        <v>182</v>
      </c>
      <c r="B188" s="2" t="s">
        <v>386</v>
      </c>
      <c r="C188" s="2" t="s">
        <v>385</v>
      </c>
      <c r="D188" s="2" t="s">
        <v>383</v>
      </c>
      <c r="E188" s="2" t="s">
        <v>182</v>
      </c>
      <c r="F188" s="2" t="s">
        <v>384</v>
      </c>
      <c r="G188" s="2" t="s">
        <v>182</v>
      </c>
      <c r="H188" s="2" t="s">
        <v>182</v>
      </c>
      <c r="L188" s="2">
        <v>187</v>
      </c>
    </row>
    <row r="189" spans="1:12" ht="14.45" customHeight="1" x14ac:dyDescent="0.25">
      <c r="A189" s="2" t="s">
        <v>183</v>
      </c>
      <c r="B189" s="2" t="s">
        <v>985</v>
      </c>
      <c r="C189" s="2" t="s">
        <v>984</v>
      </c>
      <c r="D189" s="2" t="s">
        <v>981</v>
      </c>
      <c r="E189" s="2" t="s">
        <v>983</v>
      </c>
      <c r="F189" s="2" t="s">
        <v>982</v>
      </c>
      <c r="G189" s="2" t="s">
        <v>980</v>
      </c>
      <c r="H189" s="2" t="s">
        <v>183</v>
      </c>
      <c r="L189" s="2">
        <v>188</v>
      </c>
    </row>
    <row r="190" spans="1:12" ht="14.45" customHeight="1" x14ac:dyDescent="0.25">
      <c r="A190" s="2" t="s">
        <v>184</v>
      </c>
      <c r="B190" s="2" t="s">
        <v>990</v>
      </c>
      <c r="C190" s="2" t="s">
        <v>989</v>
      </c>
      <c r="D190" s="2" t="s">
        <v>986</v>
      </c>
      <c r="E190" s="2" t="s">
        <v>988</v>
      </c>
      <c r="F190" s="2" t="s">
        <v>987</v>
      </c>
      <c r="G190" s="2" t="s">
        <v>184</v>
      </c>
      <c r="H190" s="2" t="s">
        <v>184</v>
      </c>
      <c r="L190" s="2">
        <v>189</v>
      </c>
    </row>
    <row r="191" spans="1:12" ht="14.45" customHeight="1" x14ac:dyDescent="0.25">
      <c r="A191" s="2" t="s">
        <v>185</v>
      </c>
      <c r="B191" s="2" t="s">
        <v>996</v>
      </c>
      <c r="C191" s="2" t="s">
        <v>995</v>
      </c>
      <c r="D191" s="2" t="s">
        <v>992</v>
      </c>
      <c r="E191" s="2" t="s">
        <v>994</v>
      </c>
      <c r="F191" s="2" t="s">
        <v>993</v>
      </c>
      <c r="G191" s="2" t="s">
        <v>991</v>
      </c>
      <c r="H191" s="2" t="s">
        <v>185</v>
      </c>
      <c r="L191" s="2">
        <v>190</v>
      </c>
    </row>
    <row r="192" spans="1:12" ht="14.45" customHeight="1" x14ac:dyDescent="0.25">
      <c r="A192" s="2" t="s">
        <v>186</v>
      </c>
      <c r="B192" s="2" t="s">
        <v>1095</v>
      </c>
      <c r="C192" s="2" t="s">
        <v>1094</v>
      </c>
      <c r="D192" s="2" t="s">
        <v>186</v>
      </c>
      <c r="E192" s="2" t="s">
        <v>1093</v>
      </c>
      <c r="F192" s="2" t="s">
        <v>1092</v>
      </c>
      <c r="G192" s="2" t="s">
        <v>186</v>
      </c>
      <c r="H192" s="2" t="s">
        <v>186</v>
      </c>
      <c r="L192" s="2">
        <v>191</v>
      </c>
    </row>
    <row r="193" spans="1:12" ht="14.45" customHeight="1" x14ac:dyDescent="0.25">
      <c r="A193" s="2" t="s">
        <v>187</v>
      </c>
      <c r="B193" s="2" t="s">
        <v>999</v>
      </c>
      <c r="C193" s="2" t="s">
        <v>998</v>
      </c>
      <c r="D193" s="2" t="s">
        <v>187</v>
      </c>
      <c r="E193" s="2" t="s">
        <v>187</v>
      </c>
      <c r="F193" s="2" t="s">
        <v>997</v>
      </c>
      <c r="G193" s="2" t="s">
        <v>187</v>
      </c>
      <c r="H193" s="2" t="s">
        <v>187</v>
      </c>
      <c r="L193" s="2">
        <v>192</v>
      </c>
    </row>
    <row r="194" spans="1:12" ht="14.45" customHeight="1" x14ac:dyDescent="0.25">
      <c r="A194" s="2" t="s">
        <v>188</v>
      </c>
      <c r="B194" s="2" t="s">
        <v>1002</v>
      </c>
      <c r="C194" s="2" t="s">
        <v>1001</v>
      </c>
      <c r="D194" s="2" t="s">
        <v>188</v>
      </c>
      <c r="E194" s="2" t="s">
        <v>188</v>
      </c>
      <c r="F194" s="2" t="s">
        <v>1000</v>
      </c>
      <c r="G194" s="2" t="s">
        <v>188</v>
      </c>
      <c r="H194" s="2" t="s">
        <v>188</v>
      </c>
      <c r="L194" s="2">
        <v>193</v>
      </c>
    </row>
    <row r="195" spans="1:12" ht="14.45" customHeight="1" x14ac:dyDescent="0.25">
      <c r="A195" s="2" t="s">
        <v>189</v>
      </c>
      <c r="B195" s="2" t="s">
        <v>1008</v>
      </c>
      <c r="C195" s="2" t="s">
        <v>1007</v>
      </c>
      <c r="D195" s="2" t="s">
        <v>1004</v>
      </c>
      <c r="E195" s="2" t="s">
        <v>1006</v>
      </c>
      <c r="F195" s="2" t="s">
        <v>1005</v>
      </c>
      <c r="G195" s="2" t="s">
        <v>1003</v>
      </c>
      <c r="H195" s="2" t="s">
        <v>189</v>
      </c>
      <c r="L195" s="2">
        <v>194</v>
      </c>
    </row>
    <row r="196" spans="1:12" ht="14.45" customHeight="1" x14ac:dyDescent="0.25">
      <c r="A196" s="2" t="s">
        <v>190</v>
      </c>
      <c r="B196" s="2" t="s">
        <v>1014</v>
      </c>
      <c r="C196" s="2" t="s">
        <v>1013</v>
      </c>
      <c r="D196" s="2" t="s">
        <v>1010</v>
      </c>
      <c r="E196" s="2" t="s">
        <v>1012</v>
      </c>
      <c r="F196" s="2" t="s">
        <v>1011</v>
      </c>
      <c r="G196" s="2" t="s">
        <v>1009</v>
      </c>
      <c r="H196" s="2" t="s">
        <v>190</v>
      </c>
      <c r="L196" s="2">
        <v>195</v>
      </c>
    </row>
    <row r="197" spans="1:12" ht="14.45" customHeight="1" x14ac:dyDescent="0.25">
      <c r="A197" s="2" t="s">
        <v>191</v>
      </c>
      <c r="B197" s="2" t="s">
        <v>1019</v>
      </c>
      <c r="C197" s="2" t="s">
        <v>1018</v>
      </c>
      <c r="D197" s="2" t="s">
        <v>1016</v>
      </c>
      <c r="E197" s="38" t="s">
        <v>1786</v>
      </c>
      <c r="F197" s="2" t="s">
        <v>1017</v>
      </c>
      <c r="G197" s="2" t="s">
        <v>1015</v>
      </c>
      <c r="H197" s="2" t="s">
        <v>191</v>
      </c>
      <c r="L197" s="2">
        <v>196</v>
      </c>
    </row>
    <row r="198" spans="1:12" ht="14.45" customHeight="1" x14ac:dyDescent="0.25">
      <c r="A198" s="2" t="s">
        <v>192</v>
      </c>
      <c r="B198" s="2" t="s">
        <v>1023</v>
      </c>
      <c r="C198" s="2" t="s">
        <v>1022</v>
      </c>
      <c r="D198" s="2" t="s">
        <v>1020</v>
      </c>
      <c r="E198" s="2" t="s">
        <v>192</v>
      </c>
      <c r="F198" s="2" t="s">
        <v>1021</v>
      </c>
      <c r="G198" s="2" t="s">
        <v>192</v>
      </c>
      <c r="H198" s="2" t="s">
        <v>192</v>
      </c>
      <c r="L198" s="2">
        <v>197</v>
      </c>
    </row>
    <row r="199" spans="1:12" ht="14.45" customHeight="1" x14ac:dyDescent="0.25">
      <c r="A199" s="2" t="s">
        <v>193</v>
      </c>
      <c r="B199" s="2" t="s">
        <v>1028</v>
      </c>
      <c r="C199" s="2" t="s">
        <v>1027</v>
      </c>
      <c r="D199" s="2" t="s">
        <v>193</v>
      </c>
      <c r="E199" s="2" t="s">
        <v>1026</v>
      </c>
      <c r="F199" s="2" t="s">
        <v>1025</v>
      </c>
      <c r="G199" s="2" t="s">
        <v>1024</v>
      </c>
      <c r="H199" s="2" t="s">
        <v>193</v>
      </c>
      <c r="L199" s="2">
        <v>198</v>
      </c>
    </row>
    <row r="200" spans="1:12" ht="14.45" customHeight="1" x14ac:dyDescent="0.25">
      <c r="A200" s="2" t="s">
        <v>194</v>
      </c>
      <c r="B200" s="2" t="s">
        <v>1034</v>
      </c>
      <c r="C200" s="2" t="s">
        <v>1033</v>
      </c>
      <c r="D200" s="2" t="s">
        <v>1030</v>
      </c>
      <c r="E200" s="2" t="s">
        <v>1032</v>
      </c>
      <c r="F200" s="2" t="s">
        <v>1031</v>
      </c>
      <c r="G200" s="2" t="s">
        <v>1029</v>
      </c>
      <c r="H200" s="2" t="s">
        <v>194</v>
      </c>
      <c r="L200" s="2">
        <v>199</v>
      </c>
    </row>
    <row r="201" spans="1:12" ht="14.45" customHeight="1" x14ac:dyDescent="0.25">
      <c r="A201" s="2" t="s">
        <v>195</v>
      </c>
      <c r="B201" s="2" t="s">
        <v>1039</v>
      </c>
      <c r="C201" s="2" t="s">
        <v>1038</v>
      </c>
      <c r="D201" s="2" t="s">
        <v>1036</v>
      </c>
      <c r="E201" s="2" t="s">
        <v>1035</v>
      </c>
      <c r="F201" s="2" t="s">
        <v>1037</v>
      </c>
      <c r="G201" s="2" t="s">
        <v>1035</v>
      </c>
      <c r="H201" s="2" t="s">
        <v>195</v>
      </c>
      <c r="L201" s="2">
        <v>200</v>
      </c>
    </row>
    <row r="202" spans="1:12" ht="14.45" customHeight="1" x14ac:dyDescent="0.25">
      <c r="A202" s="2" t="s">
        <v>196</v>
      </c>
      <c r="B202" s="2" t="s">
        <v>1045</v>
      </c>
      <c r="C202" s="2" t="s">
        <v>1044</v>
      </c>
      <c r="D202" s="2" t="s">
        <v>1041</v>
      </c>
      <c r="E202" s="2" t="s">
        <v>1043</v>
      </c>
      <c r="F202" s="2" t="s">
        <v>1042</v>
      </c>
      <c r="G202" s="2" t="s">
        <v>1040</v>
      </c>
      <c r="H202" s="2" t="s">
        <v>196</v>
      </c>
      <c r="L202" s="2">
        <v>201</v>
      </c>
    </row>
    <row r="203" spans="1:12" ht="14.45" customHeight="1" x14ac:dyDescent="0.25">
      <c r="A203" s="4" t="s">
        <v>1900</v>
      </c>
      <c r="B203" s="2" t="s">
        <v>1416</v>
      </c>
      <c r="C203" s="2" t="s">
        <v>1438</v>
      </c>
      <c r="D203" s="2" t="s">
        <v>1457</v>
      </c>
      <c r="E203" s="4" t="s">
        <v>1391</v>
      </c>
      <c r="F203" s="2" t="s">
        <v>1477</v>
      </c>
      <c r="G203" s="2" t="s">
        <v>1492</v>
      </c>
      <c r="H203" s="4" t="s">
        <v>1389</v>
      </c>
      <c r="I203" s="2">
        <v>1</v>
      </c>
      <c r="L203" s="2">
        <v>202</v>
      </c>
    </row>
    <row r="204" spans="1:12" ht="14.45" customHeight="1" x14ac:dyDescent="0.25">
      <c r="A204" s="4" t="s">
        <v>1899</v>
      </c>
      <c r="B204" s="2" t="s">
        <v>1417</v>
      </c>
      <c r="C204" s="2" t="s">
        <v>1439</v>
      </c>
      <c r="D204" s="2" t="s">
        <v>1458</v>
      </c>
      <c r="E204" s="4" t="s">
        <v>1392</v>
      </c>
      <c r="F204" s="2" t="s">
        <v>1478</v>
      </c>
      <c r="G204" s="2" t="s">
        <v>1493</v>
      </c>
      <c r="H204" s="4" t="s">
        <v>1390</v>
      </c>
      <c r="I204" s="2">
        <v>1</v>
      </c>
      <c r="L204" s="2">
        <v>203</v>
      </c>
    </row>
    <row r="205" spans="1:12" ht="14.45" customHeight="1" x14ac:dyDescent="0.25">
      <c r="A205" s="2" t="s">
        <v>197</v>
      </c>
      <c r="B205" s="2" t="s">
        <v>1049</v>
      </c>
      <c r="C205" s="2" t="s">
        <v>1048</v>
      </c>
      <c r="D205" s="2" t="s">
        <v>197</v>
      </c>
      <c r="E205" s="2" t="s">
        <v>1047</v>
      </c>
      <c r="F205" s="2" t="s">
        <v>1046</v>
      </c>
      <c r="G205" s="2" t="s">
        <v>197</v>
      </c>
      <c r="H205" s="2" t="s">
        <v>197</v>
      </c>
      <c r="L205" s="2">
        <v>204</v>
      </c>
    </row>
    <row r="206" spans="1:12" ht="14.45" customHeight="1" x14ac:dyDescent="0.25">
      <c r="A206" s="2" t="s">
        <v>198</v>
      </c>
      <c r="B206" s="2" t="s">
        <v>1055</v>
      </c>
      <c r="C206" s="2" t="s">
        <v>1054</v>
      </c>
      <c r="D206" s="2" t="s">
        <v>1051</v>
      </c>
      <c r="E206" s="2" t="s">
        <v>1053</v>
      </c>
      <c r="F206" s="2" t="s">
        <v>1052</v>
      </c>
      <c r="G206" s="2" t="s">
        <v>1050</v>
      </c>
      <c r="H206" s="2" t="s">
        <v>198</v>
      </c>
      <c r="L206" s="2">
        <v>205</v>
      </c>
    </row>
    <row r="207" spans="1:12" ht="14.45" customHeight="1" x14ac:dyDescent="0.25">
      <c r="A207" s="2" t="s">
        <v>199</v>
      </c>
      <c r="B207" s="2" t="s">
        <v>1058</v>
      </c>
      <c r="C207" s="2" t="s">
        <v>1057</v>
      </c>
      <c r="D207" s="2" t="s">
        <v>199</v>
      </c>
      <c r="E207" s="2" t="s">
        <v>199</v>
      </c>
      <c r="F207" s="2" t="s">
        <v>1056</v>
      </c>
      <c r="G207" s="2" t="s">
        <v>199</v>
      </c>
      <c r="H207" s="2" t="s">
        <v>199</v>
      </c>
      <c r="L207" s="2">
        <v>206</v>
      </c>
    </row>
    <row r="208" spans="1:12" ht="14.45" customHeight="1" x14ac:dyDescent="0.25">
      <c r="A208" s="2" t="s">
        <v>1059</v>
      </c>
      <c r="B208" s="2" t="s">
        <v>1062</v>
      </c>
      <c r="C208" s="2" t="s">
        <v>1061</v>
      </c>
      <c r="D208" s="2" t="s">
        <v>1059</v>
      </c>
      <c r="E208" s="38" t="s">
        <v>1059</v>
      </c>
      <c r="F208" s="2" t="s">
        <v>1060</v>
      </c>
      <c r="G208" s="2" t="s">
        <v>1059</v>
      </c>
      <c r="H208" s="2" t="s">
        <v>1059</v>
      </c>
      <c r="L208" s="2">
        <v>207</v>
      </c>
    </row>
    <row r="209" spans="1:12" ht="14.45" customHeight="1" x14ac:dyDescent="0.25">
      <c r="A209" s="2" t="s">
        <v>200</v>
      </c>
      <c r="B209" s="2" t="s">
        <v>1067</v>
      </c>
      <c r="C209" s="2" t="s">
        <v>1066</v>
      </c>
      <c r="D209" s="2" t="s">
        <v>1063</v>
      </c>
      <c r="E209" s="2" t="s">
        <v>1065</v>
      </c>
      <c r="F209" s="2" t="s">
        <v>1064</v>
      </c>
      <c r="G209" s="2" t="s">
        <v>1063</v>
      </c>
      <c r="H209" s="2" t="s">
        <v>200</v>
      </c>
      <c r="L209" s="2">
        <v>208</v>
      </c>
    </row>
    <row r="210" spans="1:12" ht="14.45" customHeight="1" x14ac:dyDescent="0.25">
      <c r="A210" s="2" t="s">
        <v>201</v>
      </c>
      <c r="B210" s="2" t="s">
        <v>1072</v>
      </c>
      <c r="C210" s="2" t="s">
        <v>1071</v>
      </c>
      <c r="D210" s="2" t="s">
        <v>1068</v>
      </c>
      <c r="E210" s="2" t="s">
        <v>1070</v>
      </c>
      <c r="F210" s="2" t="s">
        <v>1069</v>
      </c>
      <c r="G210" s="38" t="s">
        <v>1788</v>
      </c>
      <c r="H210" s="2" t="s">
        <v>201</v>
      </c>
      <c r="L210" s="2">
        <v>209</v>
      </c>
    </row>
    <row r="211" spans="1:12" ht="14.45" customHeight="1" x14ac:dyDescent="0.25">
      <c r="A211" s="2" t="s">
        <v>202</v>
      </c>
      <c r="B211" s="2" t="s">
        <v>1077</v>
      </c>
      <c r="C211" s="2" t="s">
        <v>1076</v>
      </c>
      <c r="D211" s="2" t="s">
        <v>1074</v>
      </c>
      <c r="E211" s="38" t="s">
        <v>1787</v>
      </c>
      <c r="F211" s="2" t="s">
        <v>1075</v>
      </c>
      <c r="G211" s="2" t="s">
        <v>1073</v>
      </c>
      <c r="H211" s="2" t="s">
        <v>202</v>
      </c>
      <c r="L211" s="2">
        <v>210</v>
      </c>
    </row>
    <row r="212" spans="1:12" ht="14.45" customHeight="1" x14ac:dyDescent="0.25">
      <c r="A212" s="2" t="s">
        <v>203</v>
      </c>
      <c r="B212" s="2" t="s">
        <v>1087</v>
      </c>
      <c r="C212" s="2" t="s">
        <v>1086</v>
      </c>
      <c r="D212" s="2" t="s">
        <v>1083</v>
      </c>
      <c r="E212" s="2" t="s">
        <v>1085</v>
      </c>
      <c r="F212" s="2" t="s">
        <v>1084</v>
      </c>
      <c r="G212" s="2" t="s">
        <v>203</v>
      </c>
      <c r="H212" s="2" t="s">
        <v>203</v>
      </c>
      <c r="L212" s="2">
        <v>211</v>
      </c>
    </row>
    <row r="213" spans="1:12" ht="14.45" customHeight="1" x14ac:dyDescent="0.25">
      <c r="A213" s="2" t="s">
        <v>204</v>
      </c>
      <c r="B213" s="2" t="s">
        <v>1091</v>
      </c>
      <c r="C213" s="2" t="s">
        <v>1090</v>
      </c>
      <c r="D213" s="2" t="s">
        <v>204</v>
      </c>
      <c r="E213" s="2" t="s">
        <v>1089</v>
      </c>
      <c r="F213" s="2" t="s">
        <v>1088</v>
      </c>
      <c r="G213" s="2" t="s">
        <v>204</v>
      </c>
      <c r="H213" s="2" t="s">
        <v>204</v>
      </c>
      <c r="L213" s="2">
        <v>212</v>
      </c>
    </row>
    <row r="219" spans="1:12" ht="14.45" customHeight="1" x14ac:dyDescent="0.25">
      <c r="B219" s="5"/>
    </row>
  </sheetData>
  <autoFilter ref="A1:L213" xr:uid="{00000000-0009-0000-0000-000001000000}">
    <sortState xmlns:xlrd2="http://schemas.microsoft.com/office/spreadsheetml/2017/richdata2" ref="A2:L213">
      <sortCondition ref="A1:A213"/>
    </sortState>
  </autoFilter>
  <customSheetViews>
    <customSheetView guid="{55CB2F9C-2357-428D-852E-18ACB181BD79}" showAutoFilter="1" topLeftCell="A178">
      <selection activeCell="H32" sqref="H32"/>
      <pageMargins left="0.7" right="0.7" top="0.75" bottom="0.75" header="0.3" footer="0.3"/>
      <autoFilter ref="B1:L1" xr:uid="{00000000-0000-0000-0000-000000000000}"/>
    </customSheetView>
    <customSheetView guid="{CA2D4ED2-3B56-4FCC-A2C5-F12419775B91}" state="hidden" topLeftCell="A58">
      <selection activeCell="A89" sqref="A89"/>
      <pageMargins left="0.7" right="0.7" top="0.75" bottom="0.75" header="0.3" footer="0.3"/>
    </customSheetView>
    <customSheetView guid="{A79DB5F5-D22C-48B3-A03F-F2E4D0C3D777}" state="hidden" topLeftCell="A58">
      <selection activeCell="A102" sqref="A102"/>
      <pageMargins left="0.7" right="0.7" top="0.75" bottom="0.75" header="0.3" footer="0.3"/>
    </customSheetView>
    <customSheetView guid="{3F2EE6D6-D722-4FD4-860F-38562C7DBB90}" state="hidden">
      <selection sqref="A1:A65536"/>
      <pageMargins left="0.7" right="0.7" top="0.75" bottom="0.75" header="0.3" footer="0.3"/>
    </customSheetView>
    <customSheetView guid="{9E112B76-9E3F-4F62-A06D-3E0CA850ED2E}" state="hidden">
      <selection sqref="A1:A65536"/>
      <pageMargins left="0.7" right="0.7" top="0.75" bottom="0.75" header="0.3" footer="0.3"/>
    </customSheetView>
    <customSheetView guid="{71F4B2F0-DD2A-4B15-9272-BEAAA24B17FE}" state="hidden">
      <selection sqref="A1:A65536"/>
      <pageMargins left="0.7" right="0.7" top="0.75" bottom="0.75" header="0.3" footer="0.3"/>
    </customSheetView>
    <customSheetView guid="{9D9106E9-2FEF-444D-BF01-642D5A3D45AF}" state="hidden">
      <selection sqref="A1:A65536"/>
      <pageMargins left="0.7" right="0.7" top="0.75" bottom="0.75" header="0.3" footer="0.3"/>
    </customSheetView>
    <customSheetView guid="{D6C4D851-DE06-41FC-A236-F9F5518E4AC0}" state="hidden">
      <selection sqref="A1:A65536"/>
      <pageMargins left="0.7" right="0.7" top="0.75" bottom="0.75" header="0.3" footer="0.3"/>
    </customSheetView>
    <customSheetView guid="{01670FF7-1AD5-413F-AA0E-0EB92270E4E0}" state="hidden">
      <selection sqref="A1:A65536"/>
      <pageMargins left="0.7" right="0.7" top="0.75" bottom="0.75" header="0.3" footer="0.3"/>
    </customSheetView>
    <customSheetView guid="{B46E4585-2C1A-4E77-85D9-2C48DC21844B}" state="hidden">
      <selection sqref="A1:A65536"/>
      <pageMargins left="0.7" right="0.7" top="0.75" bottom="0.75" header="0.3" footer="0.3"/>
    </customSheetView>
    <customSheetView guid="{E6442CB7-8B4C-477F-B3E7-6AAF3CC03E15}" state="hidden">
      <selection sqref="A1:A65536"/>
      <pageMargins left="0.7" right="0.7" top="0.75" bottom="0.75" header="0.3" footer="0.3"/>
    </customSheetView>
    <customSheetView guid="{189AA3A3-E7F6-4F73-9681-D846A835EFFC}" state="hidden" topLeftCell="A58">
      <selection activeCell="A89" sqref="A89"/>
      <pageMargins left="0.7" right="0.7" top="0.75" bottom="0.75" header="0.3" footer="0.3"/>
    </customSheetView>
    <customSheetView guid="{CEB959CA-CDB3-408C-8F2D-069E2B7E298F}" showAutoFilter="1">
      <selection activeCell="H2" sqref="H2:H212"/>
      <pageMargins left="0.7" right="0.7" top="0.75" bottom="0.75" header="0.3" footer="0.3"/>
      <autoFilter ref="B1:I1" xr:uid="{00000000-0000-0000-0000-000000000000}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66"/>
  </sheetPr>
  <dimension ref="A1:CG8"/>
  <sheetViews>
    <sheetView topLeftCell="U1" workbookViewId="0">
      <selection activeCell="AJ6" sqref="AJ6"/>
    </sheetView>
  </sheetViews>
  <sheetFormatPr defaultColWidth="13.42578125" defaultRowHeight="51.6" customHeight="1" x14ac:dyDescent="0.25"/>
  <cols>
    <col min="1" max="1" width="13.42578125" style="29"/>
    <col min="2" max="3" width="13.42578125" style="29" customWidth="1"/>
    <col min="4" max="4" width="13.42578125" style="29"/>
    <col min="5" max="11" width="13.42578125" style="29" customWidth="1"/>
    <col min="12" max="35" width="13.42578125" style="29"/>
    <col min="36" max="36" width="13.5703125" style="29" customWidth="1"/>
    <col min="37" max="64" width="13.42578125" style="29"/>
    <col min="65" max="65" width="13.42578125" style="6"/>
    <col min="66" max="16384" width="13.42578125" style="29"/>
  </cols>
  <sheetData>
    <row r="1" spans="1:85" s="7" customFormat="1" ht="51.6" customHeight="1" x14ac:dyDescent="0.25">
      <c r="A1" s="6" t="s">
        <v>7</v>
      </c>
      <c r="B1" s="41" t="s">
        <v>1905</v>
      </c>
      <c r="C1" s="6" t="s">
        <v>1594</v>
      </c>
      <c r="D1" s="41" t="s">
        <v>1912</v>
      </c>
      <c r="E1" s="6" t="s">
        <v>1671</v>
      </c>
      <c r="F1" s="6" t="s">
        <v>1672</v>
      </c>
      <c r="G1" s="6" t="s">
        <v>1673</v>
      </c>
      <c r="H1" s="6" t="s">
        <v>1674</v>
      </c>
      <c r="I1" s="6" t="s">
        <v>1675</v>
      </c>
      <c r="J1" s="6" t="s">
        <v>1676</v>
      </c>
      <c r="K1" s="6" t="s">
        <v>205</v>
      </c>
      <c r="L1" s="41" t="s">
        <v>1904</v>
      </c>
      <c r="M1" s="6" t="s">
        <v>1302</v>
      </c>
      <c r="N1" s="6" t="s">
        <v>8</v>
      </c>
      <c r="O1" s="6" t="s">
        <v>9</v>
      </c>
      <c r="P1" s="6" t="s">
        <v>1506</v>
      </c>
      <c r="Q1" s="41" t="s">
        <v>1916</v>
      </c>
      <c r="R1" s="6" t="s">
        <v>1301</v>
      </c>
      <c r="S1" s="6" t="s">
        <v>8</v>
      </c>
      <c r="T1" s="6" t="s">
        <v>9</v>
      </c>
      <c r="U1" s="6" t="s">
        <v>11</v>
      </c>
      <c r="V1" s="112" t="s">
        <v>1918</v>
      </c>
      <c r="W1" s="6" t="s">
        <v>12</v>
      </c>
      <c r="X1" s="6" t="s">
        <v>1677</v>
      </c>
      <c r="Y1" s="6" t="s">
        <v>1678</v>
      </c>
      <c r="Z1" s="6" t="s">
        <v>13</v>
      </c>
      <c r="AA1" s="41" t="s">
        <v>1926</v>
      </c>
      <c r="AB1" s="6" t="s">
        <v>14</v>
      </c>
      <c r="AC1" s="6" t="s">
        <v>1679</v>
      </c>
      <c r="AD1" s="6" t="s">
        <v>1685</v>
      </c>
      <c r="AE1" s="6" t="s">
        <v>1686</v>
      </c>
      <c r="AF1" s="6" t="s">
        <v>1688</v>
      </c>
      <c r="AG1" s="120" t="s">
        <v>1953</v>
      </c>
      <c r="AH1" s="120" t="s">
        <v>1947</v>
      </c>
      <c r="AI1" s="120" t="s">
        <v>1963</v>
      </c>
      <c r="AJ1" s="6" t="s">
        <v>1687</v>
      </c>
      <c r="AK1" s="120" t="s">
        <v>1967</v>
      </c>
      <c r="AL1" s="41" t="s">
        <v>1925</v>
      </c>
      <c r="AM1" s="6" t="s">
        <v>1353</v>
      </c>
      <c r="AN1" s="6" t="s">
        <v>15</v>
      </c>
      <c r="AO1" s="6" t="s">
        <v>16</v>
      </c>
      <c r="AP1" s="6" t="s">
        <v>1868</v>
      </c>
      <c r="AQ1" s="6" t="s">
        <v>1354</v>
      </c>
      <c r="AR1" s="41" t="s">
        <v>1924</v>
      </c>
      <c r="AS1" s="6" t="s">
        <v>17</v>
      </c>
      <c r="AT1" s="6" t="s">
        <v>18</v>
      </c>
      <c r="AU1" s="6" t="s">
        <v>19</v>
      </c>
      <c r="AV1" s="6" t="s">
        <v>20</v>
      </c>
      <c r="AW1" s="6" t="s">
        <v>21</v>
      </c>
      <c r="AX1" s="6" t="s">
        <v>22</v>
      </c>
      <c r="AY1" s="6" t="s">
        <v>23</v>
      </c>
      <c r="AZ1" s="41" t="s">
        <v>1923</v>
      </c>
      <c r="BA1" s="6" t="s">
        <v>24</v>
      </c>
      <c r="BB1" s="6" t="s">
        <v>8</v>
      </c>
      <c r="BC1" s="6" t="s">
        <v>9</v>
      </c>
      <c r="BD1" s="6" t="s">
        <v>1305</v>
      </c>
      <c r="BE1" s="41" t="s">
        <v>1922</v>
      </c>
      <c r="BF1" s="6" t="s">
        <v>25</v>
      </c>
      <c r="BG1" s="6" t="s">
        <v>26</v>
      </c>
      <c r="BH1" s="6" t="s">
        <v>27</v>
      </c>
      <c r="BI1" s="6" t="s">
        <v>28</v>
      </c>
      <c r="BJ1" s="6" t="s">
        <v>1356</v>
      </c>
      <c r="BK1" s="41" t="s">
        <v>1921</v>
      </c>
      <c r="BL1" s="6" t="s">
        <v>1355</v>
      </c>
      <c r="BM1" s="6" t="s">
        <v>1661</v>
      </c>
      <c r="BN1" s="6" t="s">
        <v>9</v>
      </c>
      <c r="BO1" s="6" t="s">
        <v>10</v>
      </c>
      <c r="BP1" s="112" t="s">
        <v>1917</v>
      </c>
      <c r="BQ1" s="6" t="s">
        <v>206</v>
      </c>
      <c r="BR1" s="6" t="s">
        <v>1605</v>
      </c>
      <c r="BS1" s="6" t="s">
        <v>1606</v>
      </c>
      <c r="BT1" s="6" t="s">
        <v>1611</v>
      </c>
      <c r="BU1" s="6" t="s">
        <v>1607</v>
      </c>
      <c r="BV1" s="6" t="s">
        <v>1608</v>
      </c>
      <c r="BW1" s="6" t="s">
        <v>1704</v>
      </c>
      <c r="BX1" s="6" t="s">
        <v>1705</v>
      </c>
      <c r="BY1" s="6" t="s">
        <v>1609</v>
      </c>
      <c r="BZ1" s="6" t="s">
        <v>1610</v>
      </c>
      <c r="CA1" s="6" t="s">
        <v>1706</v>
      </c>
      <c r="CB1" s="6" t="s">
        <v>1707</v>
      </c>
      <c r="CC1" s="7" t="s">
        <v>1680</v>
      </c>
      <c r="CD1" s="7" t="s">
        <v>1681</v>
      </c>
      <c r="CE1" s="7" t="s">
        <v>1682</v>
      </c>
      <c r="CF1" s="7" t="s">
        <v>1683</v>
      </c>
      <c r="CG1" s="7" t="s">
        <v>1684</v>
      </c>
    </row>
    <row r="2" spans="1:85" s="6" customFormat="1" ht="51.6" customHeight="1" x14ac:dyDescent="0.25">
      <c r="A2" s="8" t="s">
        <v>1287</v>
      </c>
      <c r="B2" s="8" t="s">
        <v>1906</v>
      </c>
      <c r="C2" s="8" t="s">
        <v>1598</v>
      </c>
      <c r="D2" s="8" t="s">
        <v>1796</v>
      </c>
      <c r="E2" s="9" t="s">
        <v>1708</v>
      </c>
      <c r="F2" s="9" t="s">
        <v>1709</v>
      </c>
      <c r="G2" s="9" t="s">
        <v>1710</v>
      </c>
      <c r="H2" s="9" t="s">
        <v>1711</v>
      </c>
      <c r="I2" s="9" t="s">
        <v>1712</v>
      </c>
      <c r="J2" s="9" t="s">
        <v>1713</v>
      </c>
      <c r="K2" s="9" t="s">
        <v>1249</v>
      </c>
      <c r="L2" s="8" t="s">
        <v>1797</v>
      </c>
      <c r="M2" s="8" t="s">
        <v>1274</v>
      </c>
      <c r="N2" s="9" t="s">
        <v>1284</v>
      </c>
      <c r="O2" s="9" t="s">
        <v>1247</v>
      </c>
      <c r="P2" s="9" t="s">
        <v>1507</v>
      </c>
      <c r="Q2" s="10" t="s">
        <v>1798</v>
      </c>
      <c r="R2" s="8" t="s">
        <v>1275</v>
      </c>
      <c r="S2" s="9" t="s">
        <v>1284</v>
      </c>
      <c r="T2" s="9" t="s">
        <v>1247</v>
      </c>
      <c r="U2" s="9" t="s">
        <v>1250</v>
      </c>
      <c r="V2" s="10" t="s">
        <v>1799</v>
      </c>
      <c r="W2" s="10" t="s">
        <v>1276</v>
      </c>
      <c r="X2" s="8" t="s">
        <v>1699</v>
      </c>
      <c r="Y2" s="8" t="s">
        <v>1702</v>
      </c>
      <c r="Z2" s="8" t="s">
        <v>1251</v>
      </c>
      <c r="AA2" s="8" t="s">
        <v>1800</v>
      </c>
      <c r="AB2" s="8" t="s">
        <v>1277</v>
      </c>
      <c r="AC2" s="8" t="s">
        <v>1508</v>
      </c>
      <c r="AD2" s="8" t="s">
        <v>1509</v>
      </c>
      <c r="AE2" s="8" t="s">
        <v>1510</v>
      </c>
      <c r="AF2" s="8" t="s">
        <v>1511</v>
      </c>
      <c r="AG2" s="121" t="s">
        <v>1954</v>
      </c>
      <c r="AH2" s="121" t="s">
        <v>1948</v>
      </c>
      <c r="AI2" s="121" t="s">
        <v>1962</v>
      </c>
      <c r="AJ2" s="8" t="s">
        <v>1512</v>
      </c>
      <c r="AK2" s="121" t="s">
        <v>1969</v>
      </c>
      <c r="AL2" s="8" t="s">
        <v>1513</v>
      </c>
      <c r="AM2" s="8" t="s">
        <v>1278</v>
      </c>
      <c r="AN2" s="8" t="s">
        <v>1286</v>
      </c>
      <c r="AO2" s="9" t="s">
        <v>1252</v>
      </c>
      <c r="AP2" s="11" t="s">
        <v>1869</v>
      </c>
      <c r="AQ2" s="11" t="s">
        <v>1801</v>
      </c>
      <c r="AR2" s="8" t="s">
        <v>1514</v>
      </c>
      <c r="AS2" s="8" t="s">
        <v>1279</v>
      </c>
      <c r="AT2" s="8" t="s">
        <v>1285</v>
      </c>
      <c r="AU2" s="8" t="s">
        <v>1253</v>
      </c>
      <c r="AV2" s="8" t="s">
        <v>1254</v>
      </c>
      <c r="AW2" s="8" t="s">
        <v>1802</v>
      </c>
      <c r="AX2" s="8" t="s">
        <v>1255</v>
      </c>
      <c r="AY2" s="8" t="s">
        <v>1256</v>
      </c>
      <c r="AZ2" s="8" t="s">
        <v>1515</v>
      </c>
      <c r="BA2" s="8" t="s">
        <v>1280</v>
      </c>
      <c r="BB2" s="9" t="s">
        <v>1284</v>
      </c>
      <c r="BC2" s="8" t="s">
        <v>1247</v>
      </c>
      <c r="BD2" s="11" t="s">
        <v>1257</v>
      </c>
      <c r="BE2" s="8" t="s">
        <v>1516</v>
      </c>
      <c r="BF2" s="8" t="s">
        <v>1281</v>
      </c>
      <c r="BG2" s="8" t="s">
        <v>1258</v>
      </c>
      <c r="BH2" s="8" t="s">
        <v>1259</v>
      </c>
      <c r="BI2" s="8" t="s">
        <v>1260</v>
      </c>
      <c r="BJ2" s="8" t="s">
        <v>1803</v>
      </c>
      <c r="BK2" s="8" t="s">
        <v>1517</v>
      </c>
      <c r="BL2" s="8" t="s">
        <v>1282</v>
      </c>
      <c r="BM2" s="6" t="s">
        <v>1655</v>
      </c>
      <c r="BN2" s="9" t="s">
        <v>1247</v>
      </c>
      <c r="BO2" s="9" t="s">
        <v>1248</v>
      </c>
      <c r="BP2" s="10" t="s">
        <v>1826</v>
      </c>
      <c r="BQ2" s="10" t="s">
        <v>1283</v>
      </c>
      <c r="BR2" s="10" t="s">
        <v>1738</v>
      </c>
      <c r="BS2" s="8" t="s">
        <v>1612</v>
      </c>
      <c r="BT2" s="9" t="s">
        <v>1616</v>
      </c>
      <c r="BU2" s="6" t="s">
        <v>1621</v>
      </c>
      <c r="BV2" s="6" t="s">
        <v>1622</v>
      </c>
      <c r="BW2" s="6" t="s">
        <v>1623</v>
      </c>
      <c r="BX2" s="6" t="s">
        <v>1624</v>
      </c>
      <c r="BY2" s="6" t="s">
        <v>1625</v>
      </c>
      <c r="BZ2" s="6" t="s">
        <v>1626</v>
      </c>
      <c r="CA2" s="6" t="s">
        <v>1627</v>
      </c>
      <c r="CB2" s="6" t="s">
        <v>1628</v>
      </c>
      <c r="CC2" s="6" t="s">
        <v>1804</v>
      </c>
      <c r="CD2" s="6" t="s">
        <v>1805</v>
      </c>
      <c r="CE2" s="6" t="s">
        <v>1806</v>
      </c>
      <c r="CF2" s="6" t="s">
        <v>1807</v>
      </c>
      <c r="CG2" s="6" t="s">
        <v>1742</v>
      </c>
    </row>
    <row r="3" spans="1:85" s="16" customFormat="1" ht="51.6" customHeight="1" x14ac:dyDescent="0.25">
      <c r="A3" s="12" t="s">
        <v>1221</v>
      </c>
      <c r="B3" s="7" t="s">
        <v>1907</v>
      </c>
      <c r="C3" s="7" t="s">
        <v>1597</v>
      </c>
      <c r="D3" s="12" t="s">
        <v>1855</v>
      </c>
      <c r="E3" s="13" t="s">
        <v>1863</v>
      </c>
      <c r="F3" s="13" t="s">
        <v>1856</v>
      </c>
      <c r="G3" s="13" t="s">
        <v>1861</v>
      </c>
      <c r="H3" s="13" t="s">
        <v>1864</v>
      </c>
      <c r="I3" s="13" t="s">
        <v>1857</v>
      </c>
      <c r="J3" s="13" t="s">
        <v>1860</v>
      </c>
      <c r="K3" s="13" t="s">
        <v>1859</v>
      </c>
      <c r="L3" s="12" t="s">
        <v>1518</v>
      </c>
      <c r="M3" s="12" t="s">
        <v>1225</v>
      </c>
      <c r="N3" s="12" t="s">
        <v>1222</v>
      </c>
      <c r="O3" s="12" t="s">
        <v>1223</v>
      </c>
      <c r="P3" s="13" t="s">
        <v>1858</v>
      </c>
      <c r="Q3" s="10" t="s">
        <v>1519</v>
      </c>
      <c r="R3" s="12" t="s">
        <v>1225</v>
      </c>
      <c r="S3" s="12" t="s">
        <v>1222</v>
      </c>
      <c r="T3" s="12" t="s">
        <v>1223</v>
      </c>
      <c r="U3" s="13" t="s">
        <v>1862</v>
      </c>
      <c r="V3" s="10" t="s">
        <v>1520</v>
      </c>
      <c r="W3" s="12" t="s">
        <v>1225</v>
      </c>
      <c r="X3" s="12" t="s">
        <v>1226</v>
      </c>
      <c r="Y3" s="12" t="s">
        <v>1842</v>
      </c>
      <c r="Z3" s="12" t="s">
        <v>1843</v>
      </c>
      <c r="AA3" s="12" t="s">
        <v>1521</v>
      </c>
      <c r="AB3" s="12" t="s">
        <v>1225</v>
      </c>
      <c r="AC3" s="12" t="s">
        <v>1522</v>
      </c>
      <c r="AD3" s="12" t="s">
        <v>1523</v>
      </c>
      <c r="AE3" s="12" t="s">
        <v>1524</v>
      </c>
      <c r="AF3" s="12" t="s">
        <v>1525</v>
      </c>
      <c r="AG3" s="122" t="s">
        <v>1955</v>
      </c>
      <c r="AH3" s="122" t="s">
        <v>1949</v>
      </c>
      <c r="AI3" s="122" t="s">
        <v>1961</v>
      </c>
      <c r="AJ3" s="12" t="s">
        <v>1526</v>
      </c>
      <c r="AK3" s="122" t="s">
        <v>1968</v>
      </c>
      <c r="AL3" s="12" t="s">
        <v>1527</v>
      </c>
      <c r="AM3" s="12" t="s">
        <v>1225</v>
      </c>
      <c r="AN3" s="12" t="s">
        <v>1227</v>
      </c>
      <c r="AO3" s="13" t="s">
        <v>1228</v>
      </c>
      <c r="AP3" s="14" t="s">
        <v>1870</v>
      </c>
      <c r="AQ3" s="7" t="s">
        <v>1229</v>
      </c>
      <c r="AR3" s="12" t="s">
        <v>1528</v>
      </c>
      <c r="AS3" s="12" t="s">
        <v>1225</v>
      </c>
      <c r="AT3" s="12" t="s">
        <v>1230</v>
      </c>
      <c r="AU3" s="12" t="s">
        <v>1231</v>
      </c>
      <c r="AV3" s="12" t="s">
        <v>1232</v>
      </c>
      <c r="AW3" s="12" t="s">
        <v>1233</v>
      </c>
      <c r="AX3" s="12" t="s">
        <v>1234</v>
      </c>
      <c r="AY3" s="12" t="s">
        <v>1235</v>
      </c>
      <c r="AZ3" s="12" t="s">
        <v>1529</v>
      </c>
      <c r="BA3" s="12" t="s">
        <v>1225</v>
      </c>
      <c r="BB3" s="12" t="s">
        <v>1222</v>
      </c>
      <c r="BC3" s="12" t="s">
        <v>1223</v>
      </c>
      <c r="BD3" s="14" t="s">
        <v>1236</v>
      </c>
      <c r="BE3" s="12" t="s">
        <v>1530</v>
      </c>
      <c r="BF3" s="12" t="s">
        <v>1225</v>
      </c>
      <c r="BG3" s="12" t="s">
        <v>1237</v>
      </c>
      <c r="BH3" s="12" t="s">
        <v>1531</v>
      </c>
      <c r="BI3" s="12" t="s">
        <v>1238</v>
      </c>
      <c r="BJ3" s="12" t="s">
        <v>1532</v>
      </c>
      <c r="BK3" s="12" t="s">
        <v>1533</v>
      </c>
      <c r="BL3" s="12" t="s">
        <v>1225</v>
      </c>
      <c r="BM3" s="6" t="s">
        <v>1656</v>
      </c>
      <c r="BN3" s="12" t="s">
        <v>1223</v>
      </c>
      <c r="BO3" s="13" t="s">
        <v>1224</v>
      </c>
      <c r="BP3" s="10" t="s">
        <v>1534</v>
      </c>
      <c r="BQ3" s="10" t="s">
        <v>1225</v>
      </c>
      <c r="BR3" s="10" t="s">
        <v>1739</v>
      </c>
      <c r="BS3" s="12" t="s">
        <v>1844</v>
      </c>
      <c r="BT3" s="15" t="s">
        <v>1617</v>
      </c>
      <c r="BU3" s="6" t="s">
        <v>1845</v>
      </c>
      <c r="BV3" s="6" t="s">
        <v>1846</v>
      </c>
      <c r="BW3" s="6" t="s">
        <v>1847</v>
      </c>
      <c r="BX3" s="6" t="s">
        <v>1848</v>
      </c>
      <c r="BY3" s="6" t="s">
        <v>1849</v>
      </c>
      <c r="BZ3" s="6" t="s">
        <v>1850</v>
      </c>
      <c r="CA3" s="6" t="s">
        <v>1865</v>
      </c>
      <c r="CB3" s="6" t="s">
        <v>1851</v>
      </c>
      <c r="CC3" s="6" t="s">
        <v>1852</v>
      </c>
      <c r="CD3" s="6" t="s">
        <v>1866</v>
      </c>
      <c r="CE3" s="6" t="s">
        <v>1853</v>
      </c>
      <c r="CF3" s="6" t="s">
        <v>1854</v>
      </c>
      <c r="CG3" s="7" t="s">
        <v>1841</v>
      </c>
    </row>
    <row r="4" spans="1:85" s="6" customFormat="1" ht="51.6" customHeight="1" x14ac:dyDescent="0.25">
      <c r="A4" s="17" t="s">
        <v>1154</v>
      </c>
      <c r="B4" s="17" t="s">
        <v>1908</v>
      </c>
      <c r="C4" s="17" t="s">
        <v>1599</v>
      </c>
      <c r="D4" s="17" t="s">
        <v>1600</v>
      </c>
      <c r="E4" s="18" t="s">
        <v>1714</v>
      </c>
      <c r="F4" s="18" t="s">
        <v>1715</v>
      </c>
      <c r="G4" s="18" t="s">
        <v>1716</v>
      </c>
      <c r="H4" s="18" t="s">
        <v>1717</v>
      </c>
      <c r="I4" s="18" t="s">
        <v>1718</v>
      </c>
      <c r="J4" s="18" t="s">
        <v>1719</v>
      </c>
      <c r="K4" s="18" t="s">
        <v>1158</v>
      </c>
      <c r="L4" s="110" t="s">
        <v>1914</v>
      </c>
      <c r="M4" s="17" t="s">
        <v>1319</v>
      </c>
      <c r="N4" s="17" t="s">
        <v>1155</v>
      </c>
      <c r="O4" s="17" t="s">
        <v>1156</v>
      </c>
      <c r="P4" s="18" t="s">
        <v>1535</v>
      </c>
      <c r="Q4" s="111" t="s">
        <v>1915</v>
      </c>
      <c r="R4" s="10" t="s">
        <v>1320</v>
      </c>
      <c r="S4" s="17" t="s">
        <v>1155</v>
      </c>
      <c r="T4" s="17" t="s">
        <v>1156</v>
      </c>
      <c r="U4" s="18" t="s">
        <v>1159</v>
      </c>
      <c r="V4" s="111" t="s">
        <v>1919</v>
      </c>
      <c r="W4" s="10" t="s">
        <v>1321</v>
      </c>
      <c r="X4" s="17" t="s">
        <v>1160</v>
      </c>
      <c r="Y4" s="17" t="s">
        <v>1161</v>
      </c>
      <c r="Z4" s="17" t="s">
        <v>1162</v>
      </c>
      <c r="AA4" s="17" t="s">
        <v>1927</v>
      </c>
      <c r="AB4" s="17" t="s">
        <v>1322</v>
      </c>
      <c r="AC4" s="17" t="s">
        <v>1695</v>
      </c>
      <c r="AD4" s="17" t="s">
        <v>1696</v>
      </c>
      <c r="AE4" s="17" t="s">
        <v>1694</v>
      </c>
      <c r="AF4" s="17" t="s">
        <v>1693</v>
      </c>
      <c r="AG4" s="123" t="s">
        <v>1956</v>
      </c>
      <c r="AH4" s="123" t="s">
        <v>1950</v>
      </c>
      <c r="AI4" s="123" t="s">
        <v>1960</v>
      </c>
      <c r="AJ4" s="17" t="s">
        <v>1697</v>
      </c>
      <c r="AK4" s="123" t="s">
        <v>1970</v>
      </c>
      <c r="AL4" s="110" t="s">
        <v>1928</v>
      </c>
      <c r="AM4" s="17" t="s">
        <v>1536</v>
      </c>
      <c r="AN4" s="17" t="s">
        <v>1163</v>
      </c>
      <c r="AO4" s="18" t="s">
        <v>1164</v>
      </c>
      <c r="AP4" s="19" t="s">
        <v>1871</v>
      </c>
      <c r="AQ4" s="7" t="s">
        <v>1265</v>
      </c>
      <c r="AR4" s="110" t="s">
        <v>1929</v>
      </c>
      <c r="AS4" s="17" t="s">
        <v>1323</v>
      </c>
      <c r="AT4" s="17" t="s">
        <v>1670</v>
      </c>
      <c r="AU4" s="17" t="s">
        <v>1165</v>
      </c>
      <c r="AV4" s="17" t="s">
        <v>1166</v>
      </c>
      <c r="AW4" s="17" t="s">
        <v>1167</v>
      </c>
      <c r="AX4" s="17" t="s">
        <v>1168</v>
      </c>
      <c r="AY4" s="17" t="s">
        <v>1169</v>
      </c>
      <c r="AZ4" s="110" t="s">
        <v>1930</v>
      </c>
      <c r="BA4" s="17" t="s">
        <v>1170</v>
      </c>
      <c r="BB4" s="17" t="s">
        <v>1155</v>
      </c>
      <c r="BC4" s="17" t="s">
        <v>1156</v>
      </c>
      <c r="BD4" s="19" t="s">
        <v>1171</v>
      </c>
      <c r="BE4" s="110" t="s">
        <v>1932</v>
      </c>
      <c r="BF4" s="17" t="s">
        <v>1324</v>
      </c>
      <c r="BG4" s="17" t="s">
        <v>1172</v>
      </c>
      <c r="BH4" s="17" t="s">
        <v>1173</v>
      </c>
      <c r="BI4" s="17" t="s">
        <v>1174</v>
      </c>
      <c r="BJ4" s="17" t="s">
        <v>1698</v>
      </c>
      <c r="BK4" s="110" t="s">
        <v>1931</v>
      </c>
      <c r="BL4" s="17" t="s">
        <v>1318</v>
      </c>
      <c r="BM4" s="6" t="s">
        <v>1657</v>
      </c>
      <c r="BN4" s="17" t="s">
        <v>1156</v>
      </c>
      <c r="BO4" s="18" t="s">
        <v>1157</v>
      </c>
      <c r="BP4" s="111" t="s">
        <v>1920</v>
      </c>
      <c r="BQ4" s="10" t="s">
        <v>1325</v>
      </c>
      <c r="BR4" s="10" t="s">
        <v>1740</v>
      </c>
      <c r="BS4" s="10" t="s">
        <v>1613</v>
      </c>
      <c r="BT4" s="18" t="s">
        <v>1618</v>
      </c>
      <c r="BU4" s="6" t="s">
        <v>1629</v>
      </c>
      <c r="BV4" s="6" t="s">
        <v>1630</v>
      </c>
      <c r="BW4" s="6" t="s">
        <v>1631</v>
      </c>
      <c r="BX4" s="6" t="s">
        <v>1632</v>
      </c>
      <c r="BY4" s="6" t="s">
        <v>1633</v>
      </c>
      <c r="BZ4" s="6" t="s">
        <v>1634</v>
      </c>
      <c r="CA4" s="6" t="s">
        <v>1635</v>
      </c>
      <c r="CB4" s="6" t="s">
        <v>1636</v>
      </c>
      <c r="CC4" s="6" t="s">
        <v>1750</v>
      </c>
      <c r="CD4" s="6" t="s">
        <v>1751</v>
      </c>
      <c r="CE4" s="6" t="s">
        <v>1752</v>
      </c>
      <c r="CF4" s="6" t="s">
        <v>1753</v>
      </c>
      <c r="CG4" s="6" t="s">
        <v>1745</v>
      </c>
    </row>
    <row r="5" spans="1:85" s="16" customFormat="1" ht="51.6" customHeight="1" x14ac:dyDescent="0.25">
      <c r="A5" s="20" t="s">
        <v>1182</v>
      </c>
      <c r="B5" s="7" t="s">
        <v>1909</v>
      </c>
      <c r="C5" s="7" t="s">
        <v>1603</v>
      </c>
      <c r="D5" s="7" t="s">
        <v>1604</v>
      </c>
      <c r="E5" s="21" t="s">
        <v>1732</v>
      </c>
      <c r="F5" s="21" t="s">
        <v>1733</v>
      </c>
      <c r="G5" s="21" t="s">
        <v>1734</v>
      </c>
      <c r="H5" s="21" t="s">
        <v>1735</v>
      </c>
      <c r="I5" s="21" t="s">
        <v>1736</v>
      </c>
      <c r="J5" s="21" t="s">
        <v>1737</v>
      </c>
      <c r="K5" s="21" t="s">
        <v>1593</v>
      </c>
      <c r="L5" s="20" t="s">
        <v>1582</v>
      </c>
      <c r="M5" s="20" t="s">
        <v>1290</v>
      </c>
      <c r="N5" s="21" t="s">
        <v>1289</v>
      </c>
      <c r="O5" s="20" t="s">
        <v>1183</v>
      </c>
      <c r="P5" s="21" t="s">
        <v>1583</v>
      </c>
      <c r="Q5" s="10" t="s">
        <v>1584</v>
      </c>
      <c r="R5" s="20" t="s">
        <v>1291</v>
      </c>
      <c r="S5" s="21" t="s">
        <v>1289</v>
      </c>
      <c r="T5" s="20" t="s">
        <v>1183</v>
      </c>
      <c r="U5" s="21" t="s">
        <v>1185</v>
      </c>
      <c r="V5" s="10" t="s">
        <v>1585</v>
      </c>
      <c r="W5" s="20" t="s">
        <v>1292</v>
      </c>
      <c r="X5" s="20" t="s">
        <v>1700</v>
      </c>
      <c r="Y5" s="20" t="s">
        <v>1701</v>
      </c>
      <c r="Z5" s="20" t="s">
        <v>1293</v>
      </c>
      <c r="AA5" s="20" t="s">
        <v>1586</v>
      </c>
      <c r="AB5" s="20" t="s">
        <v>1294</v>
      </c>
      <c r="AC5" s="20" t="s">
        <v>1808</v>
      </c>
      <c r="AD5" s="20" t="s">
        <v>1809</v>
      </c>
      <c r="AE5" s="20" t="s">
        <v>1810</v>
      </c>
      <c r="AF5" s="22" t="s">
        <v>1811</v>
      </c>
      <c r="AG5" s="124" t="s">
        <v>1957</v>
      </c>
      <c r="AH5" s="124" t="s">
        <v>1951</v>
      </c>
      <c r="AI5" s="124" t="s">
        <v>1964</v>
      </c>
      <c r="AJ5" s="22" t="s">
        <v>1812</v>
      </c>
      <c r="AK5" s="125" t="s">
        <v>1971</v>
      </c>
      <c r="AL5" s="20" t="s">
        <v>1587</v>
      </c>
      <c r="AM5" s="20" t="s">
        <v>1295</v>
      </c>
      <c r="AN5" s="20" t="s">
        <v>1186</v>
      </c>
      <c r="AO5" s="21" t="s">
        <v>1187</v>
      </c>
      <c r="AP5" s="23" t="s">
        <v>1872</v>
      </c>
      <c r="AQ5" s="23" t="s">
        <v>1813</v>
      </c>
      <c r="AR5" s="20" t="s">
        <v>1588</v>
      </c>
      <c r="AS5" s="20" t="s">
        <v>1296</v>
      </c>
      <c r="AT5" s="20" t="s">
        <v>1188</v>
      </c>
      <c r="AU5" s="20" t="s">
        <v>1189</v>
      </c>
      <c r="AV5" s="20" t="s">
        <v>1190</v>
      </c>
      <c r="AW5" s="20" t="s">
        <v>1191</v>
      </c>
      <c r="AX5" s="20" t="s">
        <v>1192</v>
      </c>
      <c r="AY5" s="20" t="s">
        <v>1193</v>
      </c>
      <c r="AZ5" s="20" t="s">
        <v>1589</v>
      </c>
      <c r="BA5" s="20" t="s">
        <v>1297</v>
      </c>
      <c r="BB5" s="21" t="s">
        <v>1289</v>
      </c>
      <c r="BC5" s="20" t="s">
        <v>1183</v>
      </c>
      <c r="BD5" s="23" t="s">
        <v>1194</v>
      </c>
      <c r="BE5" s="20" t="s">
        <v>1590</v>
      </c>
      <c r="BF5" s="20" t="s">
        <v>1300</v>
      </c>
      <c r="BG5" s="20" t="s">
        <v>1195</v>
      </c>
      <c r="BH5" s="20" t="s">
        <v>1184</v>
      </c>
      <c r="BI5" s="20" t="s">
        <v>1196</v>
      </c>
      <c r="BJ5" s="22" t="s">
        <v>1814</v>
      </c>
      <c r="BK5" s="20" t="s">
        <v>1288</v>
      </c>
      <c r="BL5" s="20" t="s">
        <v>1298</v>
      </c>
      <c r="BM5" s="6" t="s">
        <v>1658</v>
      </c>
      <c r="BN5" s="20" t="s">
        <v>1183</v>
      </c>
      <c r="BO5" s="21" t="s">
        <v>1184</v>
      </c>
      <c r="BP5" s="10" t="s">
        <v>1591</v>
      </c>
      <c r="BQ5" s="10" t="s">
        <v>1299</v>
      </c>
      <c r="BR5" s="10" t="s">
        <v>1815</v>
      </c>
      <c r="BS5" s="20" t="s">
        <v>1816</v>
      </c>
      <c r="BT5" s="18" t="s">
        <v>1817</v>
      </c>
      <c r="BU5" s="6" t="s">
        <v>1818</v>
      </c>
      <c r="BV5" s="6" t="s">
        <v>1637</v>
      </c>
      <c r="BW5" s="6" t="s">
        <v>1819</v>
      </c>
      <c r="BX5" s="6" t="s">
        <v>1820</v>
      </c>
      <c r="BY5" s="6" t="s">
        <v>1821</v>
      </c>
      <c r="BZ5" s="6" t="s">
        <v>1638</v>
      </c>
      <c r="CA5" s="6" t="s">
        <v>1822</v>
      </c>
      <c r="CB5" s="6" t="s">
        <v>1823</v>
      </c>
      <c r="CC5" s="24" t="s">
        <v>1754</v>
      </c>
      <c r="CD5" s="24" t="s">
        <v>1755</v>
      </c>
      <c r="CE5" s="24" t="s">
        <v>1756</v>
      </c>
      <c r="CF5" s="24" t="s">
        <v>1757</v>
      </c>
      <c r="CG5" s="7" t="s">
        <v>1824</v>
      </c>
    </row>
    <row r="6" spans="1:85" s="16" customFormat="1" ht="51.6" customHeight="1" x14ac:dyDescent="0.25">
      <c r="A6" s="20" t="s">
        <v>1202</v>
      </c>
      <c r="B6" s="7" t="s">
        <v>1910</v>
      </c>
      <c r="C6" s="7" t="s">
        <v>1601</v>
      </c>
      <c r="D6" s="20" t="s">
        <v>1602</v>
      </c>
      <c r="E6" s="21" t="s">
        <v>1726</v>
      </c>
      <c r="F6" s="21" t="s">
        <v>1727</v>
      </c>
      <c r="G6" s="21" t="s">
        <v>1728</v>
      </c>
      <c r="H6" s="21" t="s">
        <v>1729</v>
      </c>
      <c r="I6" s="21" t="s">
        <v>1730</v>
      </c>
      <c r="J6" s="21" t="s">
        <v>1731</v>
      </c>
      <c r="K6" s="21" t="s">
        <v>1206</v>
      </c>
      <c r="L6" s="20" t="s">
        <v>1537</v>
      </c>
      <c r="M6" s="20" t="s">
        <v>1538</v>
      </c>
      <c r="N6" s="20" t="s">
        <v>1203</v>
      </c>
      <c r="O6" s="20" t="s">
        <v>1204</v>
      </c>
      <c r="P6" s="21" t="s">
        <v>1539</v>
      </c>
      <c r="Q6" s="10" t="s">
        <v>1540</v>
      </c>
      <c r="R6" s="20" t="s">
        <v>1541</v>
      </c>
      <c r="S6" s="20" t="s">
        <v>1203</v>
      </c>
      <c r="T6" s="20" t="s">
        <v>1204</v>
      </c>
      <c r="U6" s="21" t="s">
        <v>1542</v>
      </c>
      <c r="V6" s="10" t="s">
        <v>1543</v>
      </c>
      <c r="W6" s="20" t="s">
        <v>1544</v>
      </c>
      <c r="X6" s="20" t="s">
        <v>1207</v>
      </c>
      <c r="Y6" s="20" t="s">
        <v>1208</v>
      </c>
      <c r="Z6" s="20" t="s">
        <v>1545</v>
      </c>
      <c r="AA6" s="20" t="s">
        <v>1546</v>
      </c>
      <c r="AB6" s="20" t="s">
        <v>1547</v>
      </c>
      <c r="AC6" s="20" t="s">
        <v>1548</v>
      </c>
      <c r="AD6" s="20" t="s">
        <v>1549</v>
      </c>
      <c r="AE6" s="20" t="s">
        <v>1550</v>
      </c>
      <c r="AF6" s="20" t="s">
        <v>1551</v>
      </c>
      <c r="AG6" s="125" t="s">
        <v>1958</v>
      </c>
      <c r="AH6" s="125" t="s">
        <v>1952</v>
      </c>
      <c r="AI6" s="125" t="s">
        <v>1965</v>
      </c>
      <c r="AJ6" s="20" t="s">
        <v>1552</v>
      </c>
      <c r="AK6" s="125" t="s">
        <v>1972</v>
      </c>
      <c r="AL6" s="20" t="s">
        <v>1553</v>
      </c>
      <c r="AM6" s="20" t="s">
        <v>1554</v>
      </c>
      <c r="AN6" s="20" t="s">
        <v>1209</v>
      </c>
      <c r="AO6" s="21" t="s">
        <v>1210</v>
      </c>
      <c r="AP6" s="23" t="s">
        <v>1873</v>
      </c>
      <c r="AQ6" s="20" t="s">
        <v>1268</v>
      </c>
      <c r="AR6" s="20" t="s">
        <v>1555</v>
      </c>
      <c r="AS6" s="20" t="s">
        <v>1556</v>
      </c>
      <c r="AT6" s="20" t="s">
        <v>1211</v>
      </c>
      <c r="AU6" s="20" t="s">
        <v>1212</v>
      </c>
      <c r="AV6" s="20" t="s">
        <v>1213</v>
      </c>
      <c r="AW6" s="20" t="s">
        <v>1214</v>
      </c>
      <c r="AX6" s="20" t="s">
        <v>1215</v>
      </c>
      <c r="AY6" s="20" t="s">
        <v>1216</v>
      </c>
      <c r="AZ6" s="20" t="s">
        <v>1557</v>
      </c>
      <c r="BA6" s="20" t="s">
        <v>1558</v>
      </c>
      <c r="BB6" s="20" t="s">
        <v>1203</v>
      </c>
      <c r="BC6" s="20" t="s">
        <v>1204</v>
      </c>
      <c r="BD6" s="23" t="s">
        <v>1307</v>
      </c>
      <c r="BE6" s="20" t="s">
        <v>1559</v>
      </c>
      <c r="BF6" s="20" t="s">
        <v>1560</v>
      </c>
      <c r="BG6" s="20" t="s">
        <v>1217</v>
      </c>
      <c r="BH6" s="20" t="s">
        <v>1205</v>
      </c>
      <c r="BI6" s="20" t="s">
        <v>1561</v>
      </c>
      <c r="BJ6" s="20" t="s">
        <v>1562</v>
      </c>
      <c r="BK6" s="22" t="s">
        <v>1563</v>
      </c>
      <c r="BL6" s="20" t="s">
        <v>1564</v>
      </c>
      <c r="BM6" s="6" t="s">
        <v>1659</v>
      </c>
      <c r="BN6" s="20" t="s">
        <v>1204</v>
      </c>
      <c r="BO6" s="21" t="s">
        <v>1205</v>
      </c>
      <c r="BP6" s="10" t="s">
        <v>1565</v>
      </c>
      <c r="BQ6" s="10" t="s">
        <v>1566</v>
      </c>
      <c r="BR6" s="10" t="s">
        <v>1741</v>
      </c>
      <c r="BS6" s="20" t="s">
        <v>1614</v>
      </c>
      <c r="BT6" s="25" t="s">
        <v>1619</v>
      </c>
      <c r="BU6" s="6" t="s">
        <v>1639</v>
      </c>
      <c r="BV6" s="6" t="s">
        <v>1640</v>
      </c>
      <c r="BW6" s="6" t="s">
        <v>1641</v>
      </c>
      <c r="BX6" s="6" t="s">
        <v>1642</v>
      </c>
      <c r="BY6" s="6" t="s">
        <v>1643</v>
      </c>
      <c r="BZ6" s="6" t="s">
        <v>1644</v>
      </c>
      <c r="CA6" s="6" t="s">
        <v>1645</v>
      </c>
      <c r="CB6" s="6" t="s">
        <v>1646</v>
      </c>
      <c r="CC6" s="24" t="s">
        <v>1758</v>
      </c>
      <c r="CD6" s="24" t="s">
        <v>1759</v>
      </c>
      <c r="CE6" s="24" t="s">
        <v>1760</v>
      </c>
      <c r="CF6" s="24" t="s">
        <v>1761</v>
      </c>
      <c r="CG6" s="7" t="s">
        <v>1744</v>
      </c>
    </row>
    <row r="7" spans="1:85" s="6" customFormat="1" ht="51.6" customHeight="1" x14ac:dyDescent="0.25">
      <c r="A7" s="22" t="s">
        <v>1120</v>
      </c>
      <c r="B7" s="22" t="s">
        <v>1911</v>
      </c>
      <c r="C7" s="22" t="s">
        <v>1595</v>
      </c>
      <c r="D7" s="22" t="s">
        <v>1596</v>
      </c>
      <c r="E7" s="26" t="s">
        <v>1720</v>
      </c>
      <c r="F7" s="26" t="s">
        <v>1721</v>
      </c>
      <c r="G7" s="26" t="s">
        <v>1722</v>
      </c>
      <c r="H7" s="26" t="s">
        <v>1723</v>
      </c>
      <c r="I7" s="26" t="s">
        <v>1724</v>
      </c>
      <c r="J7" s="26" t="s">
        <v>1725</v>
      </c>
      <c r="K7" s="26" t="s">
        <v>1123</v>
      </c>
      <c r="L7" s="22" t="s">
        <v>1567</v>
      </c>
      <c r="M7" s="22" t="s">
        <v>1568</v>
      </c>
      <c r="N7" s="22" t="s">
        <v>1121</v>
      </c>
      <c r="O7" s="22" t="s">
        <v>1122</v>
      </c>
      <c r="P7" s="26" t="s">
        <v>1569</v>
      </c>
      <c r="Q7" s="10" t="s">
        <v>1570</v>
      </c>
      <c r="R7" s="10" t="s">
        <v>1125</v>
      </c>
      <c r="S7" s="22" t="s">
        <v>1121</v>
      </c>
      <c r="T7" s="22" t="s">
        <v>1122</v>
      </c>
      <c r="U7" s="26" t="s">
        <v>1126</v>
      </c>
      <c r="V7" s="10" t="s">
        <v>1571</v>
      </c>
      <c r="W7" s="10" t="s">
        <v>1127</v>
      </c>
      <c r="X7" s="22" t="s">
        <v>1128</v>
      </c>
      <c r="Y7" s="22" t="s">
        <v>1129</v>
      </c>
      <c r="Z7" s="22" t="s">
        <v>1130</v>
      </c>
      <c r="AA7" s="22" t="s">
        <v>1572</v>
      </c>
      <c r="AB7" s="22" t="s">
        <v>1131</v>
      </c>
      <c r="AC7" s="22" t="s">
        <v>1689</v>
      </c>
      <c r="AD7" s="22" t="s">
        <v>1690</v>
      </c>
      <c r="AE7" s="22" t="s">
        <v>1691</v>
      </c>
      <c r="AF7" s="22" t="s">
        <v>1692</v>
      </c>
      <c r="AG7" s="124" t="s">
        <v>1959</v>
      </c>
      <c r="AH7" s="124" t="s">
        <v>1951</v>
      </c>
      <c r="AI7" s="124" t="s">
        <v>1966</v>
      </c>
      <c r="AJ7" s="22" t="s">
        <v>1573</v>
      </c>
      <c r="AK7" s="124" t="s">
        <v>1973</v>
      </c>
      <c r="AL7" s="22" t="s">
        <v>1574</v>
      </c>
      <c r="AM7" s="22" t="s">
        <v>1575</v>
      </c>
      <c r="AN7" s="22" t="s">
        <v>1132</v>
      </c>
      <c r="AO7" s="26" t="s">
        <v>1133</v>
      </c>
      <c r="AP7" s="27" t="s">
        <v>1874</v>
      </c>
      <c r="AQ7" s="27" t="s">
        <v>1134</v>
      </c>
      <c r="AR7" s="22" t="s">
        <v>1393</v>
      </c>
      <c r="AS7" s="22" t="s">
        <v>1135</v>
      </c>
      <c r="AT7" s="22" t="s">
        <v>1136</v>
      </c>
      <c r="AU7" s="22" t="s">
        <v>1137</v>
      </c>
      <c r="AV7" s="22" t="s">
        <v>1138</v>
      </c>
      <c r="AW7" s="22" t="s">
        <v>1139</v>
      </c>
      <c r="AX7" s="22" t="s">
        <v>1140</v>
      </c>
      <c r="AY7" s="22" t="s">
        <v>1141</v>
      </c>
      <c r="AZ7" s="22" t="s">
        <v>1576</v>
      </c>
      <c r="BA7" s="22" t="s">
        <v>1142</v>
      </c>
      <c r="BB7" s="22" t="s">
        <v>1121</v>
      </c>
      <c r="BC7" s="22" t="s">
        <v>1122</v>
      </c>
      <c r="BD7" s="27" t="s">
        <v>1306</v>
      </c>
      <c r="BE7" s="22" t="s">
        <v>1577</v>
      </c>
      <c r="BF7" s="22" t="s">
        <v>1143</v>
      </c>
      <c r="BG7" s="22" t="s">
        <v>1144</v>
      </c>
      <c r="BH7" s="22" t="s">
        <v>1145</v>
      </c>
      <c r="BI7" s="22" t="s">
        <v>1146</v>
      </c>
      <c r="BJ7" s="22" t="s">
        <v>1578</v>
      </c>
      <c r="BK7" s="22" t="s">
        <v>1579</v>
      </c>
      <c r="BL7" s="22" t="s">
        <v>1303</v>
      </c>
      <c r="BM7" s="6" t="s">
        <v>1660</v>
      </c>
      <c r="BN7" s="22" t="s">
        <v>1122</v>
      </c>
      <c r="BO7" s="26" t="s">
        <v>1124</v>
      </c>
      <c r="BP7" s="10" t="s">
        <v>1592</v>
      </c>
      <c r="BQ7" s="10" t="s">
        <v>1304</v>
      </c>
      <c r="BR7" s="10" t="s">
        <v>1825</v>
      </c>
      <c r="BS7" s="10" t="s">
        <v>1615</v>
      </c>
      <c r="BT7" s="28" t="s">
        <v>1620</v>
      </c>
      <c r="BU7" s="6" t="s">
        <v>1647</v>
      </c>
      <c r="BV7" s="6" t="s">
        <v>1648</v>
      </c>
      <c r="BW7" s="6" t="s">
        <v>1649</v>
      </c>
      <c r="BX7" s="6" t="s">
        <v>1650</v>
      </c>
      <c r="BY7" s="6" t="s">
        <v>1651</v>
      </c>
      <c r="BZ7" s="6" t="s">
        <v>1652</v>
      </c>
      <c r="CA7" s="6" t="s">
        <v>1653</v>
      </c>
      <c r="CB7" s="6" t="s">
        <v>1654</v>
      </c>
      <c r="CC7" s="37" t="s">
        <v>1762</v>
      </c>
      <c r="CD7" s="24" t="s">
        <v>1763</v>
      </c>
      <c r="CE7" s="24" t="s">
        <v>1764</v>
      </c>
      <c r="CF7" s="24" t="s">
        <v>1765</v>
      </c>
      <c r="CG7" s="6" t="s">
        <v>1743</v>
      </c>
    </row>
    <row r="8" spans="1:85" ht="51.6" customHeight="1" x14ac:dyDescent="0.25">
      <c r="V8" s="6"/>
    </row>
  </sheetData>
  <customSheetViews>
    <customSheetView guid="{55CB2F9C-2357-428D-852E-18ACB181BD79}" topLeftCell="AP1">
      <selection activeCell="AT9" sqref="AT9"/>
      <pageMargins left="0.7" right="0.7" top="0.75" bottom="0.75" header="0.3" footer="0.3"/>
      <pageSetup orientation="portrait" horizontalDpi="204" verticalDpi="196" r:id="rId1"/>
    </customSheetView>
    <customSheetView guid="{55CB2F9C-2357-428D-852E-18ACB181BD79}" topLeftCell="AP1">
      <selection activeCell="BG5" sqref="BG5"/>
      <pageMargins left="0.75" right="0.75" top="1" bottom="1" header="0.5" footer="0.5"/>
    </customSheetView>
    <customSheetView guid="{CA2D4ED2-3B56-4FCC-A2C5-F12419775B91}" state="hidden">
      <selection activeCell="A102" sqref="A102"/>
      <pageMargins left="0.7" right="0.7" top="0.75" bottom="0.75" header="0.3" footer="0.3"/>
      <pageSetup orientation="portrait" horizontalDpi="204" verticalDpi="196" r:id="rId2"/>
    </customSheetView>
    <customSheetView guid="{A79DB5F5-D22C-48B3-A03F-F2E4D0C3D777}" state="hidden">
      <selection activeCell="A102" sqref="A102"/>
      <pageMargins left="0.7" right="0.7" top="0.75" bottom="0.75" header="0.3" footer="0.3"/>
      <pageSetup orientation="portrait" horizontalDpi="204" verticalDpi="196" r:id="rId3"/>
    </customSheetView>
    <customSheetView guid="{3F2EE6D6-D722-4FD4-860F-38562C7DBB90}" topLeftCell="AY1">
      <selection activeCell="BB4" sqref="BB4"/>
      <pageMargins left="0.7" right="0.7" top="0.75" bottom="0.75" header="0.3" footer="0.3"/>
      <pageSetup orientation="portrait" horizontalDpi="204" verticalDpi="196" r:id="rId4"/>
    </customSheetView>
    <customSheetView guid="{9E112B76-9E3F-4F62-A06D-3E0CA850ED2E}" topLeftCell="V1">
      <selection activeCell="Z2" sqref="Z2"/>
      <pageMargins left="0.7" right="0.7" top="0.75" bottom="0.75" header="0.3" footer="0.3"/>
      <pageSetup orientation="portrait" horizontalDpi="204" verticalDpi="196" r:id="rId5"/>
    </customSheetView>
    <customSheetView guid="{71F4B2F0-DD2A-4B15-9272-BEAAA24B17FE}">
      <selection activeCell="A2" sqref="A2"/>
      <pageMargins left="0.7" right="0.7" top="0.75" bottom="0.75" header="0.3" footer="0.3"/>
      <pageSetup orientation="portrait" horizontalDpi="204" verticalDpi="196" r:id="rId6"/>
    </customSheetView>
    <customSheetView guid="{9D9106E9-2FEF-444D-BF01-642D5A3D45AF}">
      <selection activeCell="P5" sqref="P5"/>
      <pageMargins left="0.7" right="0.7" top="0.75" bottom="0.75" header="0.3" footer="0.3"/>
      <pageSetup orientation="portrait" horizontalDpi="204" verticalDpi="196" r:id="rId7"/>
    </customSheetView>
    <customSheetView guid="{D6C4D851-DE06-41FC-A236-F9F5518E4AC0}" topLeftCell="AY1">
      <selection activeCell="BH7" sqref="BH7"/>
      <pageMargins left="0.7" right="0.7" top="0.75" bottom="0.75" header="0.3" footer="0.3"/>
      <pageSetup orientation="portrait" horizontalDpi="204" verticalDpi="196" r:id="rId8"/>
    </customSheetView>
    <customSheetView guid="{01670FF7-1AD5-413F-AA0E-0EB92270E4E0}" topLeftCell="AV1">
      <selection activeCell="BB6" sqref="BB6"/>
      <pageMargins left="0.7" right="0.7" top="0.75" bottom="0.75" header="0.3" footer="0.3"/>
      <pageSetup orientation="portrait" horizontalDpi="204" verticalDpi="196" r:id="rId9"/>
    </customSheetView>
    <customSheetView guid="{B46E4585-2C1A-4E77-85D9-2C48DC21844B}" state="hidden" topLeftCell="AV1">
      <selection activeCell="BB6" sqref="BB6"/>
      <pageMargins left="0.7" right="0.7" top="0.75" bottom="0.75" header="0.3" footer="0.3"/>
      <pageSetup orientation="portrait" horizontalDpi="204" verticalDpi="196" r:id="rId10"/>
    </customSheetView>
    <customSheetView guid="{E6442CB7-8B4C-477F-B3E7-6AAF3CC03E15}" state="hidden" topLeftCell="AT1">
      <selection activeCell="AV5" sqref="AV5"/>
      <pageMargins left="0.7" right="0.7" top="0.75" bottom="0.75" header="0.3" footer="0.3"/>
      <pageSetup orientation="portrait" horizontalDpi="204" verticalDpi="196" r:id="rId11"/>
    </customSheetView>
    <customSheetView guid="{189AA3A3-E7F6-4F73-9681-D846A835EFFC}" state="hidden">
      <selection activeCell="A102" sqref="A102"/>
      <pageMargins left="0.7" right="0.7" top="0.75" bottom="0.75" header="0.3" footer="0.3"/>
      <pageSetup orientation="portrait" horizontalDpi="204" verticalDpi="196" r:id="rId12"/>
    </customSheetView>
    <customSheetView guid="{CEB959CA-CDB3-408C-8F2D-069E2B7E298F}">
      <selection activeCell="A5" sqref="A5"/>
      <pageMargins left="0.7" right="0.7" top="0.75" bottom="0.75" header="0.3" footer="0.3"/>
      <pageSetup orientation="portrait" horizontalDpi="204" verticalDpi="196" r:id="rId13"/>
    </customSheetView>
  </customSheetViews>
  <pageMargins left="0.7" right="0.7" top="0.75" bottom="0.75" header="0.3" footer="0.3"/>
  <pageSetup orientation="portrait" horizontalDpi="204" verticalDpi="196"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FFFF66"/>
  </sheetPr>
  <dimension ref="A1:D7"/>
  <sheetViews>
    <sheetView zoomScale="115" zoomScaleNormal="115" workbookViewId="0">
      <selection activeCell="J226" sqref="J226"/>
    </sheetView>
  </sheetViews>
  <sheetFormatPr defaultColWidth="11.42578125" defaultRowHeight="14.45" customHeight="1" x14ac:dyDescent="0.25"/>
  <cols>
    <col min="1" max="1" width="71.7109375" style="31" customWidth="1"/>
    <col min="2" max="2" width="13.42578125" style="31" customWidth="1"/>
    <col min="3" max="3" width="71.7109375" style="31" customWidth="1"/>
    <col min="4" max="4" width="11.42578125" style="31"/>
    <col min="5" max="16384" width="11.42578125" style="32"/>
  </cols>
  <sheetData>
    <row r="1" spans="1:4" ht="14.45" customHeight="1" x14ac:dyDescent="0.25">
      <c r="A1" s="30" t="s">
        <v>1669</v>
      </c>
      <c r="B1" s="31" t="s">
        <v>1103</v>
      </c>
      <c r="C1" s="31" t="s">
        <v>1662</v>
      </c>
    </row>
    <row r="2" spans="1:4" ht="14.45" customHeight="1" x14ac:dyDescent="0.25">
      <c r="A2" s="33" t="s">
        <v>1261</v>
      </c>
      <c r="B2" s="33" t="s">
        <v>1827</v>
      </c>
      <c r="C2" s="33" t="s">
        <v>1828</v>
      </c>
    </row>
    <row r="3" spans="1:4" ht="14.45" customHeight="1" x14ac:dyDescent="0.25">
      <c r="A3" s="30" t="s">
        <v>1664</v>
      </c>
      <c r="B3" s="31" t="s">
        <v>1766</v>
      </c>
      <c r="C3" s="31" t="s">
        <v>1767</v>
      </c>
    </row>
    <row r="4" spans="1:4" ht="14.45" customHeight="1" x14ac:dyDescent="0.25">
      <c r="A4" s="30" t="s">
        <v>1665</v>
      </c>
      <c r="B4" s="31" t="s">
        <v>1831</v>
      </c>
      <c r="C4" s="31" t="s">
        <v>1832</v>
      </c>
    </row>
    <row r="5" spans="1:4" s="35" customFormat="1" ht="14.45" customHeight="1" x14ac:dyDescent="0.25">
      <c r="A5" s="30" t="s">
        <v>1666</v>
      </c>
      <c r="B5" s="34" t="s">
        <v>1829</v>
      </c>
      <c r="C5" s="34" t="s">
        <v>1830</v>
      </c>
      <c r="D5" s="34"/>
    </row>
    <row r="6" spans="1:4" ht="14.45" customHeight="1" x14ac:dyDescent="0.25">
      <c r="A6" s="30" t="s">
        <v>1667</v>
      </c>
      <c r="B6" s="31" t="s">
        <v>1771</v>
      </c>
      <c r="C6" s="31" t="s">
        <v>1840</v>
      </c>
    </row>
    <row r="7" spans="1:4" ht="14.45" customHeight="1" x14ac:dyDescent="0.25">
      <c r="A7" s="30" t="s">
        <v>1668</v>
      </c>
      <c r="B7" s="31" t="s">
        <v>1770</v>
      </c>
      <c r="C7" s="31" t="s">
        <v>1769</v>
      </c>
    </row>
  </sheetData>
  <customSheetViews>
    <customSheetView guid="{55CB2F9C-2357-428D-852E-18ACB181BD79}">
      <selection activeCell="A10" sqref="A10"/>
      <pageMargins left="0.7" right="0.7" top="0.75" bottom="0.75" header="0.3" footer="0.3"/>
    </customSheetView>
    <customSheetView guid="{CA2D4ED2-3B56-4FCC-A2C5-F12419775B91}" state="hidden">
      <selection activeCell="A25" sqref="A25"/>
      <pageMargins left="0.7" right="0.7" top="0.75" bottom="0.75" header="0.3" footer="0.3"/>
    </customSheetView>
    <customSheetView guid="{A79DB5F5-D22C-48B3-A03F-F2E4D0C3D777}" state="hidden">
      <selection activeCell="A11" sqref="A11"/>
      <pageMargins left="0.7" right="0.7" top="0.75" bottom="0.75" header="0.3" footer="0.3"/>
    </customSheetView>
    <customSheetView guid="{3F2EE6D6-D722-4FD4-860F-38562C7DBB90}" state="hidden">
      <selection activeCell="A11" sqref="A11"/>
      <pageMargins left="0.7" right="0.7" top="0.75" bottom="0.75" header="0.3" footer="0.3"/>
    </customSheetView>
    <customSheetView guid="{9E112B76-9E3F-4F62-A06D-3E0CA850ED2E}" state="hidden">
      <selection activeCell="A11" sqref="A11"/>
      <pageMargins left="0.7" right="0.7" top="0.75" bottom="0.75" header="0.3" footer="0.3"/>
    </customSheetView>
    <customSheetView guid="{71F4B2F0-DD2A-4B15-9272-BEAAA24B17FE}" state="hidden">
      <selection activeCell="A11" sqref="A11"/>
      <pageMargins left="0.7" right="0.7" top="0.75" bottom="0.75" header="0.3" footer="0.3"/>
    </customSheetView>
    <customSheetView guid="{9D9106E9-2FEF-444D-BF01-642D5A3D45AF}" state="hidden">
      <selection activeCell="A11" sqref="A11"/>
      <pageMargins left="0.7" right="0.7" top="0.75" bottom="0.75" header="0.3" footer="0.3"/>
    </customSheetView>
    <customSheetView guid="{D6C4D851-DE06-41FC-A236-F9F5518E4AC0}" state="hidden">
      <selection activeCell="A11" sqref="A11"/>
      <pageMargins left="0.7" right="0.7" top="0.75" bottom="0.75" header="0.3" footer="0.3"/>
    </customSheetView>
    <customSheetView guid="{01670FF7-1AD5-413F-AA0E-0EB92270E4E0}" state="hidden">
      <selection activeCell="A11" sqref="A11"/>
      <pageMargins left="0.7" right="0.7" top="0.75" bottom="0.75" header="0.3" footer="0.3"/>
    </customSheetView>
    <customSheetView guid="{B46E4585-2C1A-4E77-85D9-2C48DC21844B}" state="hidden">
      <selection activeCell="A11" sqref="A11"/>
      <pageMargins left="0.7" right="0.7" top="0.75" bottom="0.75" header="0.3" footer="0.3"/>
    </customSheetView>
    <customSheetView guid="{E6442CB7-8B4C-477F-B3E7-6AAF3CC03E15}" state="hidden">
      <selection activeCell="A11" sqref="A11"/>
      <pageMargins left="0.7" right="0.7" top="0.75" bottom="0.75" header="0.3" footer="0.3"/>
    </customSheetView>
    <customSheetView guid="{189AA3A3-E7F6-4F73-9681-D846A835EFFC}" state="hidden">
      <selection activeCell="A25" sqref="A25"/>
      <pageMargins left="0.7" right="0.7" top="0.75" bottom="0.75" header="0.3" footer="0.3"/>
    </customSheetView>
    <customSheetView guid="{CEB959CA-CDB3-408C-8F2D-069E2B7E298F}">
      <selection activeCell="A18" sqref="A18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FF66"/>
  </sheetPr>
  <dimension ref="A1:AQ9"/>
  <sheetViews>
    <sheetView workbookViewId="0">
      <selection activeCell="J226" sqref="J226"/>
    </sheetView>
  </sheetViews>
  <sheetFormatPr defaultColWidth="13.42578125" defaultRowHeight="51.6" customHeight="1" x14ac:dyDescent="0.25"/>
  <cols>
    <col min="1" max="16384" width="13.42578125" style="29"/>
  </cols>
  <sheetData>
    <row r="1" spans="1:43" ht="14.45" customHeight="1" x14ac:dyDescent="0.25"/>
    <row r="2" spans="1:43" s="7" customFormat="1" ht="51.6" customHeight="1" x14ac:dyDescent="0.25">
      <c r="A2" s="7" t="s">
        <v>1273</v>
      </c>
      <c r="B2" s="7" t="s">
        <v>0</v>
      </c>
      <c r="C2" s="7" t="s">
        <v>6</v>
      </c>
      <c r="D2" s="7" t="s">
        <v>3</v>
      </c>
      <c r="E2" s="22" t="s">
        <v>1263</v>
      </c>
      <c r="F2" s="7" t="s">
        <v>4</v>
      </c>
      <c r="G2" s="7" t="s">
        <v>1357</v>
      </c>
      <c r="H2" s="7" t="s">
        <v>2</v>
      </c>
      <c r="I2" s="7" t="s">
        <v>1262</v>
      </c>
      <c r="J2" s="7" t="s">
        <v>1</v>
      </c>
      <c r="K2" s="7" t="s">
        <v>5</v>
      </c>
      <c r="W2" s="22"/>
      <c r="X2" s="22"/>
      <c r="Y2" s="22"/>
      <c r="Z2" s="22"/>
    </row>
    <row r="3" spans="1:43" s="6" customFormat="1" ht="51.6" customHeight="1" x14ac:dyDescent="0.25">
      <c r="A3" s="36" t="s">
        <v>1241</v>
      </c>
      <c r="B3" s="36" t="s">
        <v>1239</v>
      </c>
      <c r="C3" s="36" t="s">
        <v>1246</v>
      </c>
      <c r="D3" s="36" t="s">
        <v>1243</v>
      </c>
      <c r="E3" s="8" t="s">
        <v>1267</v>
      </c>
      <c r="F3" s="36" t="s">
        <v>1244</v>
      </c>
      <c r="G3" s="36" t="s">
        <v>1494</v>
      </c>
      <c r="H3" s="36" t="s">
        <v>1242</v>
      </c>
      <c r="I3" s="39" t="s">
        <v>1833</v>
      </c>
      <c r="J3" s="36" t="s">
        <v>1240</v>
      </c>
      <c r="K3" s="36" t="s">
        <v>1245</v>
      </c>
      <c r="L3" s="36"/>
      <c r="M3" s="8"/>
      <c r="O3" s="36"/>
      <c r="P3" s="36"/>
      <c r="Q3" s="36"/>
      <c r="R3" s="8"/>
    </row>
    <row r="4" spans="1:43" s="7" customFormat="1" ht="51.6" customHeight="1" x14ac:dyDescent="0.25">
      <c r="A4" s="7" t="s">
        <v>1495</v>
      </c>
      <c r="B4" s="7" t="s">
        <v>1496</v>
      </c>
      <c r="C4" s="7" t="s">
        <v>1497</v>
      </c>
      <c r="D4" s="7" t="s">
        <v>1219</v>
      </c>
      <c r="E4" s="22" t="s">
        <v>1266</v>
      </c>
      <c r="F4" s="7" t="s">
        <v>1498</v>
      </c>
      <c r="G4" s="7" t="s">
        <v>1499</v>
      </c>
      <c r="H4" s="7" t="s">
        <v>1500</v>
      </c>
      <c r="I4" s="29" t="s">
        <v>1269</v>
      </c>
      <c r="J4" s="7" t="s">
        <v>1218</v>
      </c>
      <c r="K4" s="7" t="s">
        <v>1220</v>
      </c>
    </row>
    <row r="5" spans="1:43" s="6" customFormat="1" ht="51.6" customHeight="1" x14ac:dyDescent="0.25">
      <c r="A5" s="109" t="s">
        <v>1903</v>
      </c>
      <c r="B5" s="17" t="s">
        <v>1147</v>
      </c>
      <c r="C5" s="17" t="s">
        <v>1153</v>
      </c>
      <c r="D5" s="17" t="s">
        <v>1150</v>
      </c>
      <c r="E5" s="22" t="s">
        <v>1501</v>
      </c>
      <c r="F5" s="17" t="s">
        <v>1151</v>
      </c>
      <c r="G5" s="17" t="s">
        <v>1502</v>
      </c>
      <c r="H5" s="17" t="s">
        <v>1149</v>
      </c>
      <c r="I5" s="7" t="s">
        <v>1326</v>
      </c>
      <c r="J5" s="17" t="s">
        <v>1148</v>
      </c>
      <c r="K5" s="17" t="s">
        <v>1152</v>
      </c>
    </row>
    <row r="6" spans="1:43" s="7" customFormat="1" ht="51.6" customHeight="1" x14ac:dyDescent="0.25">
      <c r="A6" s="20" t="s">
        <v>1177</v>
      </c>
      <c r="B6" s="7" t="s">
        <v>1175</v>
      </c>
      <c r="C6" s="20" t="s">
        <v>1272</v>
      </c>
      <c r="D6" s="20" t="s">
        <v>1179</v>
      </c>
      <c r="E6" s="40" t="s">
        <v>1834</v>
      </c>
      <c r="F6" s="20" t="s">
        <v>1180</v>
      </c>
      <c r="G6" s="20" t="s">
        <v>1394</v>
      </c>
      <c r="H6" s="20" t="s">
        <v>1178</v>
      </c>
      <c r="I6" s="7" t="s">
        <v>1270</v>
      </c>
      <c r="J6" s="20" t="s">
        <v>1176</v>
      </c>
      <c r="K6" s="20" t="s">
        <v>1181</v>
      </c>
      <c r="L6" s="20"/>
      <c r="M6" s="20"/>
      <c r="O6" s="20"/>
      <c r="P6" s="20"/>
      <c r="Q6" s="20"/>
      <c r="R6" s="20"/>
    </row>
    <row r="7" spans="1:43" s="7" customFormat="1" ht="51.6" customHeight="1" x14ac:dyDescent="0.25">
      <c r="A7" s="7" t="s">
        <v>1197</v>
      </c>
      <c r="B7" s="7" t="s">
        <v>1503</v>
      </c>
      <c r="C7" s="7" t="s">
        <v>1201</v>
      </c>
      <c r="D7" s="7" t="s">
        <v>1504</v>
      </c>
      <c r="E7" s="40" t="s">
        <v>1835</v>
      </c>
      <c r="F7" s="7" t="s">
        <v>1199</v>
      </c>
      <c r="G7" s="7" t="s">
        <v>1703</v>
      </c>
      <c r="H7" s="7" t="s">
        <v>1198</v>
      </c>
      <c r="I7" s="7" t="s">
        <v>1327</v>
      </c>
      <c r="J7" s="39" t="s">
        <v>1836</v>
      </c>
      <c r="K7" s="7" t="s">
        <v>1200</v>
      </c>
    </row>
    <row r="8" spans="1:43" s="6" customFormat="1" ht="51.6" customHeight="1" x14ac:dyDescent="0.25">
      <c r="A8" s="22" t="s">
        <v>1114</v>
      </c>
      <c r="B8" s="22" t="s">
        <v>1112</v>
      </c>
      <c r="C8" s="22" t="s">
        <v>1119</v>
      </c>
      <c r="D8" s="22" t="s">
        <v>1116</v>
      </c>
      <c r="E8" s="22" t="s">
        <v>1264</v>
      </c>
      <c r="F8" s="22" t="s">
        <v>1117</v>
      </c>
      <c r="G8" s="22" t="s">
        <v>1505</v>
      </c>
      <c r="H8" s="22" t="s">
        <v>1115</v>
      </c>
      <c r="I8" s="7" t="s">
        <v>1271</v>
      </c>
      <c r="J8" s="22" t="s">
        <v>1113</v>
      </c>
      <c r="K8" s="22" t="s">
        <v>1118</v>
      </c>
      <c r="O8" s="22"/>
      <c r="P8" s="22"/>
      <c r="Q8" s="22"/>
    </row>
    <row r="9" spans="1:43" s="6" customFormat="1" ht="51.6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</sheetData>
  <customSheetViews>
    <customSheetView guid="{55CB2F9C-2357-428D-852E-18ACB181BD79}">
      <selection activeCell="E12" sqref="E12"/>
      <pageMargins left="0.7" right="0.7" top="0.75" bottom="0.75" header="0.3" footer="0.3"/>
      <pageSetup orientation="portrait" r:id="rId1"/>
    </customSheetView>
    <customSheetView guid="{CA2D4ED2-3B56-4FCC-A2C5-F12419775B91}" state="hidden">
      <selection activeCell="A102" sqref="A102"/>
      <pageMargins left="0.7" right="0.7" top="0.75" bottom="0.75" header="0.3" footer="0.3"/>
      <pageSetup orientation="portrait" r:id="rId2"/>
    </customSheetView>
    <customSheetView guid="{A79DB5F5-D22C-48B3-A03F-F2E4D0C3D777}" state="hidden">
      <selection activeCell="A102" sqref="A102"/>
      <pageMargins left="0.7" right="0.7" top="0.75" bottom="0.75" header="0.3" footer="0.3"/>
      <pageSetup orientation="portrait" r:id="rId3"/>
    </customSheetView>
    <customSheetView guid="{3F2EE6D6-D722-4FD4-860F-38562C7DBB90}">
      <selection activeCell="I9" sqref="I9"/>
      <pageMargins left="0.7" right="0.7" top="0.75" bottom="0.75" header="0.3" footer="0.3"/>
      <pageSetup orientation="portrait" r:id="rId4"/>
    </customSheetView>
    <customSheetView guid="{9E112B76-9E3F-4F62-A06D-3E0CA850ED2E}">
      <selection activeCell="I9" sqref="I9"/>
      <pageMargins left="0.7" right="0.7" top="0.75" bottom="0.75" header="0.3" footer="0.3"/>
      <pageSetup orientation="portrait" r:id="rId5"/>
    </customSheetView>
    <customSheetView guid="{71F4B2F0-DD2A-4B15-9272-BEAAA24B17FE}">
      <selection activeCell="I9" sqref="I9"/>
      <pageMargins left="0.7" right="0.7" top="0.75" bottom="0.75" header="0.3" footer="0.3"/>
      <pageSetup orientation="portrait" r:id="rId6"/>
    </customSheetView>
    <customSheetView guid="{9D9106E9-2FEF-444D-BF01-642D5A3D45AF}">
      <selection activeCell="I9" sqref="I9"/>
      <pageMargins left="0.7" right="0.7" top="0.75" bottom="0.75" header="0.3" footer="0.3"/>
      <pageSetup orientation="portrait" r:id="rId7"/>
    </customSheetView>
    <customSheetView guid="{D6C4D851-DE06-41FC-A236-F9F5518E4AC0}">
      <selection activeCell="I9" sqref="I9"/>
      <pageMargins left="0.7" right="0.7" top="0.75" bottom="0.75" header="0.3" footer="0.3"/>
      <pageSetup orientation="portrait" r:id="rId8"/>
    </customSheetView>
    <customSheetView guid="{01670FF7-1AD5-413F-AA0E-0EB92270E4E0}" topLeftCell="A4">
      <selection activeCell="A20" sqref="A20:A23"/>
      <pageMargins left="0.7" right="0.7" top="0.75" bottom="0.75" header="0.3" footer="0.3"/>
      <pageSetup orientation="portrait" r:id="rId9"/>
    </customSheetView>
    <customSheetView guid="{B46E4585-2C1A-4E77-85D9-2C48DC21844B}" state="hidden" topLeftCell="A4">
      <selection activeCell="A20" sqref="A20:A23"/>
      <pageMargins left="0.7" right="0.7" top="0.75" bottom="0.75" header="0.3" footer="0.3"/>
      <pageSetup orientation="portrait" r:id="rId10"/>
    </customSheetView>
    <customSheetView guid="{E6442CB7-8B4C-477F-B3E7-6AAF3CC03E15}" state="hidden" topLeftCell="A4">
      <selection activeCell="A20" sqref="A20:A23"/>
      <pageMargins left="0.7" right="0.7" top="0.75" bottom="0.75" header="0.3" footer="0.3"/>
      <pageSetup orientation="portrait" r:id="rId11"/>
    </customSheetView>
    <customSheetView guid="{189AA3A3-E7F6-4F73-9681-D846A835EFFC}" state="hidden">
      <selection activeCell="A102" sqref="A102"/>
      <pageMargins left="0.7" right="0.7" top="0.75" bottom="0.75" header="0.3" footer="0.3"/>
      <pageSetup orientation="portrait" r:id="rId12"/>
    </customSheetView>
    <customSheetView guid="{CEB959CA-CDB3-408C-8F2D-069E2B7E298F}">
      <selection activeCell="G6" sqref="G6"/>
      <pageMargins left="0.7" right="0.7" top="0.75" bottom="0.75" header="0.3" footer="0.3"/>
      <pageSetup orientation="portrait" r:id="rId13"/>
    </customSheetView>
  </customSheetViews>
  <pageMargins left="0.7" right="0.7" top="0.75" bottom="0.75" header="0.3" footer="0.3"/>
  <pageSetup orientation="portrait" r:id="rId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 xmlns="481d8a1a-9156-4c71-8d15-58246398e697">false</Approve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B1379354C1934C8A7449F1065B7125" ma:contentTypeVersion="1" ma:contentTypeDescription="Create a new document." ma:contentTypeScope="" ma:versionID="9cf06782088b3999f13330580fca9305">
  <xsd:schema xmlns:xsd="http://www.w3.org/2001/XMLSchema" xmlns:p="http://schemas.microsoft.com/office/2006/metadata/properties" xmlns:ns2="481d8a1a-9156-4c71-8d15-58246398e697" targetNamespace="http://schemas.microsoft.com/office/2006/metadata/properties" ma:root="true" ma:fieldsID="678decf4bcaab4e5ae1ee590b71bfe0f" ns2:_="">
    <xsd:import namespace="481d8a1a-9156-4c71-8d15-58246398e697"/>
    <xsd:element name="properties">
      <xsd:complexType>
        <xsd:sequence>
          <xsd:element name="documentManagement">
            <xsd:complexType>
              <xsd:all>
                <xsd:element ref="ns2:Approve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481d8a1a-9156-4c71-8d15-58246398e697" elementFormDefault="qualified">
    <xsd:import namespace="http://schemas.microsoft.com/office/2006/documentManagement/types"/>
    <xsd:element name="Approved" ma:index="2" nillable="true" ma:displayName="Approved" ma:default="0" ma:description="Specify whether this data sheet is ready to be used by IT folks." ma:internalName="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F16E18-479C-4FFE-BB70-084E42EEE80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0F3E832-84B7-4074-BFC8-6582EAF36D6B}">
  <ds:schemaRefs>
    <ds:schemaRef ds:uri="http://purl.org/dc/elements/1.1/"/>
    <ds:schemaRef ds:uri="481d8a1a-9156-4c71-8d15-58246398e697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7672AC7-1B0C-4BA7-8C58-333B30A8B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1d8a1a-9156-4c71-8d15-58246398e69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9DCD2166-9FDE-402C-A1AC-0C6884641A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DB20_Score_Calculator</vt:lpstr>
      <vt:lpstr>Economy Names</vt:lpstr>
      <vt:lpstr>Column Names</vt:lpstr>
      <vt:lpstr>Labels</vt:lpstr>
      <vt:lpstr>Topic Names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wb231411</dc:creator>
  <cp:lastModifiedBy>Rongpeng Yang</cp:lastModifiedBy>
  <dcterms:created xsi:type="dcterms:W3CDTF">2010-10-25T18:43:48Z</dcterms:created>
  <dcterms:modified xsi:type="dcterms:W3CDTF">2019-12-10T21:16:56Z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